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9645" windowHeight="6090" tabRatio="748" firstSheet="1" activeTab="1"/>
  </bookViews>
  <sheets>
    <sheet name="AFRISTAT" sheetId="1" r:id="rId1"/>
    <sheet name="HISTORIQUE DES DONNEES-ok" sheetId="2" r:id="rId2"/>
    <sheet name="HISTORIQUE DES INDICES ELE-ok" sheetId="3" r:id="rId3"/>
    <sheet name="SAISIE DES DONNEES-ok" sheetId="4" r:id="rId4"/>
    <sheet name="CALCUL INDICES" sheetId="5" r:id="rId5"/>
    <sheet name="TAUX DE COUVERTURE" sheetId="6" r:id="rId6"/>
    <sheet name="INDICES BRANCHES SOUS BRANCHES" sheetId="7" r:id="rId7"/>
    <sheet name="PUBLICATION" sheetId="8" r:id="rId8"/>
  </sheets>
  <definedNames>
    <definedName name="_xlfn.STDEV.P" hidden="1">#NAME?</definedName>
    <definedName name="_xlfn.STDEV.S" hidden="1">#NAME?</definedName>
    <definedName name="_xlnm.Print_Area" localSheetId="4">'CALCUL INDICES'!#REF!</definedName>
    <definedName name="_xlnm.Print_Area" localSheetId="2">'HISTORIQUE DES INDICES ELE-ok'!#REF!</definedName>
    <definedName name="_xlnm.Print_Area" localSheetId="3">'SAISIE DES DONNEES-ok'!$A$7:$F$8</definedName>
  </definedNames>
  <calcPr fullCalcOnLoad="1"/>
</workbook>
</file>

<file path=xl/sharedStrings.xml><?xml version="1.0" encoding="utf-8"?>
<sst xmlns="http://schemas.openxmlformats.org/spreadsheetml/2006/main" count="948" uniqueCount="216">
  <si>
    <t>T1</t>
  </si>
  <si>
    <t>T2</t>
  </si>
  <si>
    <t>T3</t>
  </si>
  <si>
    <t>T4</t>
  </si>
  <si>
    <t>Branches</t>
  </si>
  <si>
    <t>UNITE</t>
  </si>
  <si>
    <t>COLONNE</t>
  </si>
  <si>
    <t xml:space="preserve">DE </t>
  </si>
  <si>
    <t>SAISIE</t>
  </si>
  <si>
    <t>RAISON SOCIALE</t>
  </si>
  <si>
    <t>DONNEES SAISIES</t>
  </si>
  <si>
    <t>1 =OUI - 0 = NON</t>
  </si>
  <si>
    <t>PONDERATIONS</t>
  </si>
  <si>
    <t>BRANCHES</t>
  </si>
  <si>
    <t>SOUS BRANCHES</t>
  </si>
  <si>
    <t>INDICES</t>
  </si>
  <si>
    <t>INDICE GLOBAL</t>
  </si>
  <si>
    <t>ENSEMBLE</t>
  </si>
  <si>
    <t>TAUX DE COUVERTURE (%)</t>
  </si>
  <si>
    <t>SOUS BRANCHES / BRANCHES</t>
  </si>
  <si>
    <t>BRANCHES REGROUPEES</t>
  </si>
  <si>
    <t>Pondérations</t>
  </si>
  <si>
    <t>Sous branches</t>
  </si>
  <si>
    <t>Sous Branches</t>
  </si>
  <si>
    <t>CALCUL DES INDICES PROVISOIRES</t>
  </si>
  <si>
    <t>TAUX DE COUVERTURE SUPERIEUR A 95%</t>
  </si>
  <si>
    <t>CALCUL DES INDICES DEFINITIFS</t>
  </si>
  <si>
    <t xml:space="preserve">CALCUL DES INDICES </t>
  </si>
  <si>
    <t xml:space="preserve">HISTORIQUE  DES INDICES </t>
  </si>
  <si>
    <t>²</t>
  </si>
  <si>
    <t xml:space="preserve">APPLICATION DE SAISIE ET DE CALCUL DE L'INDICE DU CHIFFRE D'AFFAIRES DU BURUNDI (ICAB) DANS LE SECTEUR DU COMMERCE </t>
  </si>
  <si>
    <t>DONNEES HISTORIQUES DES CHIFFRES D'AFFAIRES REALISES PAR LES ENTREPRISES</t>
  </si>
  <si>
    <t>ACTIVITES COMMERCIALES</t>
  </si>
  <si>
    <t>IDENTIFIANTS</t>
  </si>
  <si>
    <t>Spécification</t>
  </si>
  <si>
    <t>SAISIE DES CA REALISES PAR LES ENTREPRISES</t>
  </si>
  <si>
    <t>ACTIVITES</t>
  </si>
  <si>
    <t>IDENTIFIANT</t>
  </si>
  <si>
    <t>BIF</t>
  </si>
  <si>
    <t>TOYOTA BURUNDI SPRL</t>
  </si>
  <si>
    <t>OLD EAST</t>
  </si>
  <si>
    <t>SAD BURUNDI</t>
  </si>
  <si>
    <t>GROUPE LADAK SPRL</t>
  </si>
  <si>
    <t>BUGESTAL</t>
  </si>
  <si>
    <t>SHALOM</t>
  </si>
  <si>
    <t>ETS DOSHI</t>
  </si>
  <si>
    <t>Flémingo International LTD</t>
  </si>
  <si>
    <t>DPB</t>
  </si>
  <si>
    <t>MFP</t>
  </si>
  <si>
    <t>ITCO</t>
  </si>
  <si>
    <t>GTA</t>
  </si>
  <si>
    <t>BUSTEC</t>
  </si>
  <si>
    <t>Commerce de véhicules
automobiles</t>
  </si>
  <si>
    <t xml:space="preserve">Commerce de véhicules automobiles </t>
  </si>
  <si>
    <t xml:space="preserve">Entretien et réparation de véhicules automobiles </t>
  </si>
  <si>
    <t>Entretien et réparation de
véhicules automobiles</t>
  </si>
  <si>
    <t>Commerce de pièces
détachées et d'accessoires
automobiles</t>
  </si>
  <si>
    <t xml:space="preserve">Commerce de pièces détachées et d'accessoires automobiles </t>
  </si>
  <si>
    <t>Commerce de pièces détachées et d'accessoires automobiles</t>
  </si>
  <si>
    <t xml:space="preserve">Commerce et réparation de motocycles </t>
  </si>
  <si>
    <t xml:space="preserve">Activités des Intermédiaires du commerce de gros </t>
  </si>
  <si>
    <t>Commerce de gros de produits intermédiaires non agricoles divers</t>
  </si>
  <si>
    <t xml:space="preserve">Commerce de détail en magasin non spécialisé </t>
  </si>
  <si>
    <t>Activités des Intermédiaires du commerce de gros</t>
  </si>
  <si>
    <t xml:space="preserve">Commerce de gros de produits agricoles bruts, d'animaux vivants, produits alimentaires, boissons et tabac </t>
  </si>
  <si>
    <t>Commerce de gros de biens de consommation non alimentaires</t>
  </si>
  <si>
    <t xml:space="preserve">Commerce de gros de produits intermédiaires non agricoles </t>
  </si>
  <si>
    <t xml:space="preserve">Commerce de détail en magasin spécialisé </t>
  </si>
  <si>
    <t>Chiffre d'affaires</t>
  </si>
  <si>
    <t xml:space="preserve">Chiffre d'affaires </t>
  </si>
  <si>
    <t>Trimestriel</t>
  </si>
  <si>
    <t>COMMERCE ET RÉPARATION D'AUTOMOBILES ET DE  MOTOCYCLES (45)</t>
  </si>
  <si>
    <t>COMMERCE DE GROS ET ACTIVITES DES INTERMEDIAIRES (46)</t>
  </si>
  <si>
    <t>COMMERCE DE DÉTAIL (47)</t>
  </si>
  <si>
    <t>ACTIVITE</t>
  </si>
  <si>
    <t>PONDERATION ACTIVITES</t>
  </si>
  <si>
    <t>TAUX DE COUVERTURE DECLENCHEUR DU CALCUL DE L'ICA</t>
  </si>
  <si>
    <t>APPLICATION DE SAISIE ET DE CALCUL DE L'INDICE DU CHIFFRE D'AFFAIRES DU BURUNDI (ICAB)  POUR LE COMMERCE</t>
  </si>
  <si>
    <t>TABLEAUX DES INDICES DE BRANCHES</t>
  </si>
  <si>
    <t>PUBLICATION DES DONNEES DE L'ICAB/COMMERCE</t>
  </si>
  <si>
    <t xml:space="preserve">PUBLICATION PAR BRANCHES </t>
  </si>
  <si>
    <t>TAUX DE COUVERTURE SUPERIEUR A 85%</t>
  </si>
  <si>
    <t>CALCUL DU TAUX DE COUVERTURE DU CAHT 2018 DES ENTREPRISES DE L'ECHANTILLON</t>
  </si>
  <si>
    <t>BONANZA AUTO SPARES HARDWARE</t>
  </si>
  <si>
    <t>ITRACOM</t>
  </si>
  <si>
    <t>GARAGE CITY MOTORS</t>
  </si>
  <si>
    <t>AUTO PAINTS</t>
  </si>
  <si>
    <t>BURUNDI AUTO PARTS</t>
  </si>
  <si>
    <t>AUTOTECH GARAGE</t>
  </si>
  <si>
    <t>GROUPE LADAK</t>
  </si>
  <si>
    <t>Intermédiaires du commerce de gros</t>
  </si>
  <si>
    <t>Commerce de gros de produits agricoles bruts et d'aliments pour animaux</t>
  </si>
  <si>
    <t>MAGASIN IGIRANEZA</t>
  </si>
  <si>
    <t>LYBAJAS</t>
  </si>
  <si>
    <t>VISION</t>
  </si>
  <si>
    <t>Commerce de gros de produits alimentaires, boissons et tabacs manufacturés</t>
  </si>
  <si>
    <t>AL WADAG GENERAL TRADING</t>
  </si>
  <si>
    <t>Commerce de gros de textiles, habillement et chaussures</t>
  </si>
  <si>
    <t>Commerce de gros de produits pharmaceutiques et médicaux</t>
  </si>
  <si>
    <t>ALCHEM</t>
  </si>
  <si>
    <t>ABACUS PHARMA LTD</t>
  </si>
  <si>
    <t>MULTIPHAR</t>
  </si>
  <si>
    <t>UNIPHARMA SA</t>
  </si>
  <si>
    <t>CHIMIO PHARMACIE DE GROS</t>
  </si>
  <si>
    <t>SURYA DEPOT PHARMACY</t>
  </si>
  <si>
    <t>RATILAL METHA</t>
  </si>
  <si>
    <t>INTERPETROL</t>
  </si>
  <si>
    <t>MOGAS BURUNDI S.P.R L</t>
  </si>
  <si>
    <t>KOBIL BURUNDI SA</t>
  </si>
  <si>
    <t>Commerce de gros de biens de consommation non alimentaires n.c.a</t>
  </si>
  <si>
    <t>Commerce de gros de carburants et combustibles</t>
  </si>
  <si>
    <t>MAGASIN IRAKOZE</t>
  </si>
  <si>
    <t>DCL</t>
  </si>
  <si>
    <t>RAD METALS</t>
  </si>
  <si>
    <t>Commerce de gros d'autres matériaux de construction, quincaillerie et fournitures pour plomberie</t>
  </si>
  <si>
    <t>COMMERCE DES PRODUITS DIVERS</t>
  </si>
  <si>
    <t>UBB</t>
  </si>
  <si>
    <t>NIMPAGARITSE M.GORETH</t>
  </si>
  <si>
    <t>COMPUSERVICE</t>
  </si>
  <si>
    <t>Commerce de gros d'équipements pour l'informatique et la communication</t>
  </si>
  <si>
    <t>ETS RATILAL METHA</t>
  </si>
  <si>
    <t>FLEMINGO</t>
  </si>
  <si>
    <t>ABP</t>
  </si>
  <si>
    <t>SOCOPHAR</t>
  </si>
  <si>
    <t>PHARMACIE SALAMA</t>
  </si>
  <si>
    <t>MUTUELLE DE LA FONCTION PUBLIQUE</t>
  </si>
  <si>
    <t>Commerce de détail en magasin non spécialisé</t>
  </si>
  <si>
    <t>Commerce  de détail en magasin spécialisé de produits alimentaires, boissons et tabacs manufacturés</t>
  </si>
  <si>
    <t>Commerce de détail en magasin spécialisé de produits pharmaceutiques et médicaux, de parfumerie et de produits de beauté</t>
  </si>
  <si>
    <t>ADAM'S TRADING</t>
  </si>
  <si>
    <t>Commerce de détail en magasin spécialisé d'articles et appareils d'équipement domestique</t>
  </si>
  <si>
    <t>QUINCAILLERIE NOOR</t>
  </si>
  <si>
    <t>KHOJA SHAHENAZ</t>
  </si>
  <si>
    <t>HOTEL CLUB DU LAC TANGANYIKA</t>
  </si>
  <si>
    <t>HAREL MALLAC TECHNOLOGIE BDI S.A</t>
  </si>
  <si>
    <t>STARTIMES MEDIA BURUNDI S.P.R.L</t>
  </si>
  <si>
    <t>Commerce de détail en magasin spécialisé de quincaillerie, peintures, revêtement des sols et murs</t>
  </si>
  <si>
    <t>Commerce de détail en magasin spécialisé de livres, journaux et articles de sport et loisirs</t>
  </si>
  <si>
    <t>Commerce de détail en magasin spécialisé d'équipement informatiques et de matériels de télécommunication, audio ou video</t>
  </si>
  <si>
    <t>Commerce de détail en magasin spécialisé de carburants automobiles</t>
  </si>
  <si>
    <t>CA moyen 2018 (CA0)</t>
  </si>
  <si>
    <t>CA2018 div par 4</t>
  </si>
  <si>
    <t>Commerce de gros de machines, d'équipements et fournitures</t>
  </si>
  <si>
    <t>BONAUTO</t>
  </si>
  <si>
    <t>COPRODIV</t>
  </si>
  <si>
    <t>HMT</t>
  </si>
  <si>
    <t>010451001</t>
  </si>
  <si>
    <t>011451001</t>
  </si>
  <si>
    <t>012451001</t>
  </si>
  <si>
    <t>014452002</t>
  </si>
  <si>
    <t>015452002</t>
  </si>
  <si>
    <t>011452002</t>
  </si>
  <si>
    <t>010452002</t>
  </si>
  <si>
    <t>012453007</t>
  </si>
  <si>
    <t>010453007</t>
  </si>
  <si>
    <t>016453007</t>
  </si>
  <si>
    <t>017453007</t>
  </si>
  <si>
    <t>018454003</t>
  </si>
  <si>
    <t>019454003</t>
  </si>
  <si>
    <t>025461009</t>
  </si>
  <si>
    <t>026462308</t>
  </si>
  <si>
    <t>027462308</t>
  </si>
  <si>
    <t>028462108</t>
  </si>
  <si>
    <t>029462308</t>
  </si>
  <si>
    <t>030462308</t>
  </si>
  <si>
    <t>042463206</t>
  </si>
  <si>
    <t>043463206</t>
  </si>
  <si>
    <t>044463206</t>
  </si>
  <si>
    <t>045463206</t>
  </si>
  <si>
    <t>047463106</t>
  </si>
  <si>
    <t>048463206</t>
  </si>
  <si>
    <t>049463206</t>
  </si>
  <si>
    <t>050463306</t>
  </si>
  <si>
    <t>051464104</t>
  </si>
  <si>
    <t>052464104</t>
  </si>
  <si>
    <t>053464304</t>
  </si>
  <si>
    <t>054464104</t>
  </si>
  <si>
    <t>055464304</t>
  </si>
  <si>
    <t>056464404</t>
  </si>
  <si>
    <t>057464404</t>
  </si>
  <si>
    <t>058464304</t>
  </si>
  <si>
    <t>059464304</t>
  </si>
  <si>
    <t>061465123</t>
  </si>
  <si>
    <t>062465123</t>
  </si>
  <si>
    <t>063471032</t>
  </si>
  <si>
    <t>072472818</t>
  </si>
  <si>
    <t>073472218</t>
  </si>
  <si>
    <t>074472418</t>
  </si>
  <si>
    <t>075472218</t>
  </si>
  <si>
    <t>077472718</t>
  </si>
  <si>
    <t>078472218</t>
  </si>
  <si>
    <t>079472518</t>
  </si>
  <si>
    <t>080472118</t>
  </si>
  <si>
    <t>081472418</t>
  </si>
  <si>
    <t>082472718</t>
  </si>
  <si>
    <t>083472518</t>
  </si>
  <si>
    <t>084472718</t>
  </si>
  <si>
    <t>085472618</t>
  </si>
  <si>
    <t>050464304</t>
  </si>
  <si>
    <t>076462108</t>
  </si>
  <si>
    <t>025452002</t>
  </si>
  <si>
    <t xml:space="preserve"> RATILAL METHA</t>
  </si>
  <si>
    <t>RUBIS ENERGIE BURUNDI EX KOBIL</t>
  </si>
  <si>
    <t>DYNAMIC COMPANY LIMITED: DCL</t>
  </si>
  <si>
    <t>UBWIZA BURUNDI BUSINESS: UBB</t>
  </si>
  <si>
    <t>DELTA PETROLIUM BURUNDI: DPB</t>
  </si>
  <si>
    <t>ALIMENTATION AU BON PRIX: ABP</t>
  </si>
  <si>
    <t>GENERAL TRADING AND AGRICULTURE: GTA</t>
  </si>
  <si>
    <t>UNI PHARMA SA</t>
  </si>
  <si>
    <t>RUBIS ENERGIE BURUNDI SA</t>
  </si>
  <si>
    <t>MAGASIN IGIRANEZA P.</t>
  </si>
  <si>
    <t>RUBIS ENERGIE EX KOBIL</t>
  </si>
  <si>
    <t xml:space="preserve"> &amp;</t>
  </si>
  <si>
    <t xml:space="preserve">   </t>
  </si>
  <si>
    <t>HOTEL CLUB DU LAC  TANGANYIKA</t>
  </si>
  <si>
    <t xml:space="preserve"> Trimestriel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</si>
</sst>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"/>
    <numFmt numFmtId="183" formatCode="0.000"/>
    <numFmt numFmtId="184" formatCode="0.0000"/>
    <numFmt numFmtId="185" formatCode="0.00000"/>
    <numFmt numFmtId="186" formatCode="0.00000000"/>
    <numFmt numFmtId="187" formatCode="0.0000000"/>
    <numFmt numFmtId="188" formatCode="0.000000"/>
    <numFmt numFmtId="189" formatCode="0.0_)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dd/mm/yy_)"/>
    <numFmt numFmtId="196" formatCode="0.0%"/>
    <numFmt numFmtId="197" formatCode="&quot;Vrai&quot;;&quot;Vrai&quot;;&quot;Faux&quot;"/>
    <numFmt numFmtId="198" formatCode="&quot;Actif&quot;;&quot;Actif&quot;;&quot;Inactif&quot;"/>
    <numFmt numFmtId="199" formatCode="#,##0.0\ _F"/>
    <numFmt numFmtId="200" formatCode="#,##0\ _F"/>
    <numFmt numFmtId="201" formatCode="#,##0.00\ _F"/>
    <numFmt numFmtId="202" formatCode="#,##0.000\ _F"/>
    <numFmt numFmtId="203" formatCode="00"/>
    <numFmt numFmtId="204" formatCode="0.000000000"/>
    <numFmt numFmtId="205" formatCode="#,##0\ _€"/>
    <numFmt numFmtId="206" formatCode="_-* #,##0\ _€_-;\-* #,##0\ _€_-;_-* &quot;-&quot;??\ _€_-;_-@_-"/>
    <numFmt numFmtId="207" formatCode="_-* #,##0.0\ _F_-;\-* #,##0.0\ _F_-;_-* &quot;-&quot;??\ _F_-;_-@_-"/>
    <numFmt numFmtId="208" formatCode="_-* #,##0\ _F_-;\-* #,##0\ _F_-;_-* &quot;-&quot;??\ _F_-;_-@_-"/>
    <numFmt numFmtId="209" formatCode="_-* #,##0.000\ _F_-;\-* #,##0.000\ _F_-;_-* &quot;-&quot;??\ _F_-;_-@_-"/>
    <numFmt numFmtId="210" formatCode="_-* #,##0.0000\ _F_-;\-* #,##0.0000\ _F_-;_-* &quot;-&quot;??\ _F_-;_-@_-"/>
    <numFmt numFmtId="211" formatCode="#,##0.0_ ;\-#,##0.0\ "/>
    <numFmt numFmtId="212" formatCode="_-* #,##0.0\ _€_-;\-* #,##0.0\ _€_-;_-* &quot;-&quot;?\ _€_-;_-@_-"/>
    <numFmt numFmtId="213" formatCode="_-* #,##0\ _€_-;\-* #,##0\ _€_-;_-* &quot;-&quot;?\ _€_-;_-@_-"/>
    <numFmt numFmtId="214" formatCode="[$-40C]dddd\ d\ mmmm\ yyyy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_-* #,##0_-;\-* #,##0_-;_-* &quot;-&quot;??_-;_-@_-"/>
  </numFmts>
  <fonts count="8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name val="Arial Black"/>
      <family val="2"/>
    </font>
    <font>
      <b/>
      <sz val="12"/>
      <color indexed="12"/>
      <name val="Arial Black"/>
      <family val="2"/>
    </font>
    <font>
      <sz val="8"/>
      <color indexed="12"/>
      <name val="Arial Black"/>
      <family val="2"/>
    </font>
    <font>
      <b/>
      <sz val="8"/>
      <color indexed="12"/>
      <name val="Arial Black"/>
      <family val="2"/>
    </font>
    <font>
      <b/>
      <sz val="8"/>
      <name val="Arial Black"/>
      <family val="2"/>
    </font>
    <font>
      <sz val="8"/>
      <color indexed="10"/>
      <name val="Arial Black"/>
      <family val="2"/>
    </font>
    <font>
      <b/>
      <sz val="8"/>
      <color indexed="8"/>
      <name val="Arial Black"/>
      <family val="2"/>
    </font>
    <font>
      <b/>
      <sz val="8"/>
      <color indexed="10"/>
      <name val="Arial Black"/>
      <family val="2"/>
    </font>
    <font>
      <sz val="12"/>
      <name val="Arial Black"/>
      <family val="2"/>
    </font>
    <font>
      <b/>
      <sz val="12"/>
      <color indexed="10"/>
      <name val="Arial Black"/>
      <family val="2"/>
    </font>
    <font>
      <b/>
      <sz val="12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sz val="10"/>
      <color indexed="8"/>
      <name val="Arial Black"/>
      <family val="2"/>
    </font>
    <font>
      <b/>
      <sz val="10"/>
      <color indexed="8"/>
      <name val="Arial Black"/>
      <family val="2"/>
    </font>
    <font>
      <sz val="9"/>
      <name val="Arial Black"/>
      <family val="2"/>
    </font>
    <font>
      <b/>
      <sz val="9"/>
      <name val="Arial Black"/>
      <family val="2"/>
    </font>
    <font>
      <b/>
      <sz val="10"/>
      <color indexed="9"/>
      <name val="Arial Black"/>
      <family val="2"/>
    </font>
    <font>
      <sz val="10"/>
      <color indexed="10"/>
      <name val="Arial Black"/>
      <family val="2"/>
    </font>
    <font>
      <b/>
      <sz val="10"/>
      <color indexed="12"/>
      <name val="Arial Black"/>
      <family val="2"/>
    </font>
    <font>
      <b/>
      <sz val="10"/>
      <color indexed="10"/>
      <name val="Arial Black"/>
      <family val="2"/>
    </font>
    <font>
      <b/>
      <sz val="10"/>
      <name val="Arial"/>
      <family val="2"/>
    </font>
    <font>
      <sz val="10"/>
      <color indexed="12"/>
      <name val="Arial Black"/>
      <family val="2"/>
    </font>
    <font>
      <b/>
      <sz val="12"/>
      <color indexed="51"/>
      <name val="Arial Black"/>
      <family val="2"/>
    </font>
    <font>
      <sz val="12"/>
      <color indexed="51"/>
      <name val="Arial Black"/>
      <family val="2"/>
    </font>
    <font>
      <sz val="20"/>
      <name val="Arial"/>
      <family val="2"/>
    </font>
    <font>
      <b/>
      <sz val="18"/>
      <color indexed="51"/>
      <name val="Arial Black"/>
      <family val="2"/>
    </font>
    <font>
      <sz val="14"/>
      <name val="Arial Black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 Black"/>
      <family val="2"/>
    </font>
    <font>
      <sz val="9"/>
      <color indexed="12"/>
      <name val="Arial Black"/>
      <family val="2"/>
    </font>
    <font>
      <b/>
      <sz val="9"/>
      <color indexed="8"/>
      <name val="Arial Black"/>
      <family val="2"/>
    </font>
    <font>
      <b/>
      <sz val="9"/>
      <color indexed="10"/>
      <name val="Arial Black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 Black"/>
      <family val="2"/>
    </font>
    <font>
      <sz val="9"/>
      <color rgb="FF0000FF"/>
      <name val="Arial Black"/>
      <family val="2"/>
    </font>
    <font>
      <b/>
      <sz val="9"/>
      <color rgb="FF000000"/>
      <name val="Arial Black"/>
      <family val="2"/>
    </font>
    <font>
      <sz val="8"/>
      <color rgb="FFFF0000"/>
      <name val="Arial Black"/>
      <family val="2"/>
    </font>
    <font>
      <b/>
      <sz val="8"/>
      <color rgb="FFFF0000"/>
      <name val="Arial Black"/>
      <family val="2"/>
    </font>
    <font>
      <sz val="10"/>
      <color rgb="FFFF0000"/>
      <name val="Arial Black"/>
      <family val="2"/>
    </font>
    <font>
      <sz val="10"/>
      <color theme="1"/>
      <name val="Arial Black"/>
      <family val="2"/>
    </font>
    <font>
      <b/>
      <sz val="9"/>
      <color rgb="FFFF0000"/>
      <name val="Arial Black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61" fillId="27" borderId="1" applyNumberFormat="0" applyAlignment="0" applyProtection="0"/>
    <xf numFmtId="0" fontId="6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63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6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182" fontId="9" fillId="0" borderId="0" xfId="0" applyNumberFormat="1" applyFont="1" applyAlignment="1">
      <alignment horizontal="center"/>
    </xf>
    <xf numFmtId="182" fontId="5" fillId="0" borderId="0" xfId="0" applyNumberFormat="1" applyFont="1" applyAlignment="1">
      <alignment/>
    </xf>
    <xf numFmtId="182" fontId="9" fillId="0" borderId="0" xfId="0" applyNumberFormat="1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3" fontId="15" fillId="0" borderId="0" xfId="0" applyNumberFormat="1" applyFont="1" applyAlignment="1">
      <alignment horizontal="center"/>
    </xf>
    <xf numFmtId="182" fontId="15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82" fontId="17" fillId="0" borderId="10" xfId="0" applyNumberFormat="1" applyFont="1" applyBorder="1" applyAlignment="1">
      <alignment/>
    </xf>
    <xf numFmtId="182" fontId="16" fillId="0" borderId="0" xfId="0" applyNumberFormat="1" applyFont="1" applyAlignment="1">
      <alignment horizontal="center"/>
    </xf>
    <xf numFmtId="182" fontId="16" fillId="0" borderId="0" xfId="0" applyNumberFormat="1" applyFont="1" applyAlignment="1">
      <alignment/>
    </xf>
    <xf numFmtId="0" fontId="19" fillId="0" borderId="0" xfId="0" applyFont="1" applyAlignment="1">
      <alignment/>
    </xf>
    <xf numFmtId="182" fontId="19" fillId="0" borderId="10" xfId="0" applyNumberFormat="1" applyFont="1" applyBorder="1" applyAlignment="1">
      <alignment/>
    </xf>
    <xf numFmtId="0" fontId="17" fillId="0" borderId="11" xfId="0" applyFont="1" applyBorder="1" applyAlignment="1">
      <alignment/>
    </xf>
    <xf numFmtId="182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182" fontId="21" fillId="34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7" fillId="0" borderId="0" xfId="0" applyFont="1" applyAlignment="1">
      <alignment horizontal="left" wrapText="1" indent="1"/>
    </xf>
    <xf numFmtId="182" fontId="9" fillId="33" borderId="12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17" fillId="33" borderId="13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7" fillId="34" borderId="10" xfId="0" applyFont="1" applyFill="1" applyBorder="1" applyAlignment="1">
      <alignment/>
    </xf>
    <xf numFmtId="0" fontId="17" fillId="33" borderId="15" xfId="0" applyFont="1" applyFill="1" applyBorder="1" applyAlignment="1">
      <alignment/>
    </xf>
    <xf numFmtId="0" fontId="5" fillId="0" borderId="16" xfId="0" applyFont="1" applyBorder="1" applyAlignment="1">
      <alignment wrapText="1"/>
    </xf>
    <xf numFmtId="0" fontId="16" fillId="0" borderId="17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21" xfId="0" applyFont="1" applyBorder="1" applyAlignment="1">
      <alignment/>
    </xf>
    <xf numFmtId="0" fontId="17" fillId="33" borderId="21" xfId="0" applyFont="1" applyFill="1" applyBorder="1" applyAlignment="1">
      <alignment/>
    </xf>
    <xf numFmtId="0" fontId="16" fillId="0" borderId="21" xfId="0" applyFont="1" applyBorder="1" applyAlignment="1">
      <alignment horizontal="left"/>
    </xf>
    <xf numFmtId="0" fontId="16" fillId="0" borderId="21" xfId="0" applyFont="1" applyBorder="1" applyAlignment="1">
      <alignment/>
    </xf>
    <xf numFmtId="0" fontId="16" fillId="33" borderId="21" xfId="0" applyFont="1" applyFill="1" applyBorder="1" applyAlignment="1">
      <alignment/>
    </xf>
    <xf numFmtId="0" fontId="16" fillId="33" borderId="21" xfId="0" applyFont="1" applyFill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16" fillId="0" borderId="21" xfId="0" applyFont="1" applyBorder="1" applyAlignment="1" applyProtection="1">
      <alignment vertical="top" wrapText="1"/>
      <protection locked="0"/>
    </xf>
    <xf numFmtId="0" fontId="16" fillId="33" borderId="21" xfId="0" applyFont="1" applyFill="1" applyBorder="1" applyAlignment="1" applyProtection="1">
      <alignment vertical="top" wrapText="1"/>
      <protection locked="0"/>
    </xf>
    <xf numFmtId="4" fontId="19" fillId="35" borderId="16" xfId="0" applyNumberFormat="1" applyFont="1" applyFill="1" applyBorder="1" applyAlignment="1">
      <alignment horizontal="center"/>
    </xf>
    <xf numFmtId="4" fontId="19" fillId="35" borderId="21" xfId="0" applyNumberFormat="1" applyFont="1" applyFill="1" applyBorder="1" applyAlignment="1">
      <alignment horizontal="center"/>
    </xf>
    <xf numFmtId="0" fontId="17" fillId="33" borderId="22" xfId="0" applyFont="1" applyFill="1" applyBorder="1" applyAlignment="1">
      <alignment/>
    </xf>
    <xf numFmtId="0" fontId="17" fillId="33" borderId="0" xfId="0" applyFont="1" applyFill="1" applyAlignment="1">
      <alignment wrapText="1"/>
    </xf>
    <xf numFmtId="0" fontId="17" fillId="33" borderId="16" xfId="0" applyFont="1" applyFill="1" applyBorder="1" applyAlignment="1">
      <alignment/>
    </xf>
    <xf numFmtId="0" fontId="24" fillId="33" borderId="16" xfId="0" applyFont="1" applyFill="1" applyBorder="1" applyAlignment="1">
      <alignment horizontal="center"/>
    </xf>
    <xf numFmtId="0" fontId="25" fillId="33" borderId="16" xfId="0" applyFont="1" applyFill="1" applyBorder="1" applyAlignment="1">
      <alignment horizontal="center"/>
    </xf>
    <xf numFmtId="0" fontId="17" fillId="33" borderId="16" xfId="0" applyFont="1" applyFill="1" applyBorder="1" applyAlignment="1">
      <alignment horizontal="center"/>
    </xf>
    <xf numFmtId="3" fontId="17" fillId="33" borderId="16" xfId="0" applyNumberFormat="1" applyFont="1" applyFill="1" applyBorder="1" applyAlignment="1">
      <alignment horizontal="center"/>
    </xf>
    <xf numFmtId="0" fontId="17" fillId="35" borderId="0" xfId="0" applyFont="1" applyFill="1" applyAlignment="1">
      <alignment/>
    </xf>
    <xf numFmtId="0" fontId="24" fillId="33" borderId="22" xfId="0" applyFont="1" applyFill="1" applyBorder="1" applyAlignment="1">
      <alignment horizontal="center"/>
    </xf>
    <xf numFmtId="0" fontId="25" fillId="33" borderId="22" xfId="0" applyFont="1" applyFill="1" applyBorder="1" applyAlignment="1">
      <alignment horizontal="center"/>
    </xf>
    <xf numFmtId="0" fontId="17" fillId="33" borderId="22" xfId="0" applyFont="1" applyFill="1" applyBorder="1" applyAlignment="1">
      <alignment horizontal="center"/>
    </xf>
    <xf numFmtId="3" fontId="17" fillId="33" borderId="22" xfId="0" applyNumberFormat="1" applyFont="1" applyFill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4" fillId="33" borderId="21" xfId="0" applyFont="1" applyFill="1" applyBorder="1" applyAlignment="1">
      <alignment horizontal="center"/>
    </xf>
    <xf numFmtId="2" fontId="25" fillId="33" borderId="21" xfId="0" applyNumberFormat="1" applyFont="1" applyFill="1" applyBorder="1" applyAlignment="1">
      <alignment horizontal="center"/>
    </xf>
    <xf numFmtId="0" fontId="17" fillId="35" borderId="21" xfId="0" applyFont="1" applyFill="1" applyBorder="1" applyAlignment="1">
      <alignment/>
    </xf>
    <xf numFmtId="2" fontId="24" fillId="35" borderId="21" xfId="0" applyNumberFormat="1" applyFont="1" applyFill="1" applyBorder="1" applyAlignment="1">
      <alignment horizontal="center"/>
    </xf>
    <xf numFmtId="0" fontId="25" fillId="35" borderId="21" xfId="0" applyFont="1" applyFill="1" applyBorder="1" applyAlignment="1">
      <alignment horizontal="center"/>
    </xf>
    <xf numFmtId="182" fontId="25" fillId="0" borderId="21" xfId="0" applyNumberFormat="1" applyFont="1" applyBorder="1" applyAlignment="1">
      <alignment horizontal="center"/>
    </xf>
    <xf numFmtId="182" fontId="24" fillId="0" borderId="21" xfId="0" applyNumberFormat="1" applyFont="1" applyBorder="1" applyAlignment="1">
      <alignment horizontal="center"/>
    </xf>
    <xf numFmtId="0" fontId="16" fillId="35" borderId="21" xfId="0" applyFont="1" applyFill="1" applyBorder="1" applyAlignment="1">
      <alignment/>
    </xf>
    <xf numFmtId="0" fontId="16" fillId="35" borderId="21" xfId="0" applyFont="1" applyFill="1" applyBorder="1" applyAlignment="1" applyProtection="1">
      <alignment vertical="top" wrapText="1"/>
      <protection locked="0"/>
    </xf>
    <xf numFmtId="182" fontId="25" fillId="35" borderId="21" xfId="0" applyNumberFormat="1" applyFont="1" applyFill="1" applyBorder="1" applyAlignment="1">
      <alignment horizontal="center"/>
    </xf>
    <xf numFmtId="182" fontId="24" fillId="33" borderId="21" xfId="0" applyNumberFormat="1" applyFont="1" applyFill="1" applyBorder="1" applyAlignment="1">
      <alignment horizontal="center"/>
    </xf>
    <xf numFmtId="0" fontId="17" fillId="0" borderId="21" xfId="0" applyFont="1" applyBorder="1" applyAlignment="1">
      <alignment horizontal="left" vertical="top" wrapText="1"/>
    </xf>
    <xf numFmtId="0" fontId="16" fillId="0" borderId="21" xfId="0" applyFont="1" applyBorder="1" applyAlignment="1">
      <alignment vertical="top" wrapText="1"/>
    </xf>
    <xf numFmtId="0" fontId="17" fillId="0" borderId="21" xfId="0" applyFont="1" applyBorder="1" applyAlignment="1">
      <alignment vertical="top" wrapText="1"/>
    </xf>
    <xf numFmtId="0" fontId="16" fillId="0" borderId="22" xfId="0" applyFont="1" applyBorder="1" applyAlignment="1">
      <alignment/>
    </xf>
    <xf numFmtId="0" fontId="24" fillId="0" borderId="22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9" fillId="34" borderId="10" xfId="0" applyFont="1" applyFill="1" applyBorder="1" applyAlignment="1">
      <alignment horizontal="center"/>
    </xf>
    <xf numFmtId="182" fontId="5" fillId="0" borderId="19" xfId="0" applyNumberFormat="1" applyFont="1" applyBorder="1" applyAlignment="1">
      <alignment horizontal="center"/>
    </xf>
    <xf numFmtId="2" fontId="24" fillId="0" borderId="21" xfId="0" applyNumberFormat="1" applyFont="1" applyBorder="1" applyAlignment="1">
      <alignment horizontal="center"/>
    </xf>
    <xf numFmtId="2" fontId="24" fillId="33" borderId="21" xfId="0" applyNumberFormat="1" applyFont="1" applyFill="1" applyBorder="1" applyAlignment="1">
      <alignment horizontal="center"/>
    </xf>
    <xf numFmtId="2" fontId="25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4" fontId="19" fillId="35" borderId="22" xfId="0" applyNumberFormat="1" applyFont="1" applyFill="1" applyBorder="1" applyAlignment="1">
      <alignment horizontal="center"/>
    </xf>
    <xf numFmtId="2" fontId="19" fillId="0" borderId="10" xfId="0" applyNumberFormat="1" applyFont="1" applyBorder="1" applyAlignment="1">
      <alignment horizontal="center" vertical="center"/>
    </xf>
    <xf numFmtId="9" fontId="16" fillId="0" borderId="0" xfId="0" applyNumberFormat="1" applyFont="1" applyAlignment="1">
      <alignment/>
    </xf>
    <xf numFmtId="0" fontId="16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11" fillId="36" borderId="0" xfId="0" applyFont="1" applyFill="1" applyAlignment="1">
      <alignment horizontal="center" vertical="center"/>
    </xf>
    <xf numFmtId="182" fontId="11" fillId="36" borderId="0" xfId="0" applyNumberFormat="1" applyFont="1" applyFill="1" applyAlignment="1">
      <alignment horizontal="center" vertical="center"/>
    </xf>
    <xf numFmtId="9" fontId="27" fillId="0" borderId="10" xfId="0" applyNumberFormat="1" applyFont="1" applyBorder="1" applyAlignment="1">
      <alignment/>
    </xf>
    <xf numFmtId="0" fontId="27" fillId="0" borderId="11" xfId="0" applyFont="1" applyBorder="1" applyAlignment="1">
      <alignment/>
    </xf>
    <xf numFmtId="0" fontId="24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16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/>
    </xf>
    <xf numFmtId="0" fontId="16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/>
    </xf>
    <xf numFmtId="0" fontId="5" fillId="36" borderId="13" xfId="0" applyFont="1" applyFill="1" applyBorder="1" applyAlignment="1">
      <alignment/>
    </xf>
    <xf numFmtId="0" fontId="16" fillId="36" borderId="14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11" fillId="36" borderId="14" xfId="0" applyFont="1" applyFill="1" applyBorder="1" applyAlignment="1">
      <alignment horizontal="center" vertical="center"/>
    </xf>
    <xf numFmtId="0" fontId="19" fillId="36" borderId="23" xfId="0" applyFont="1" applyFill="1" applyBorder="1" applyAlignment="1">
      <alignment/>
    </xf>
    <xf numFmtId="0" fontId="5" fillId="36" borderId="15" xfId="0" applyFont="1" applyFill="1" applyBorder="1" applyAlignment="1">
      <alignment/>
    </xf>
    <xf numFmtId="0" fontId="19" fillId="36" borderId="24" xfId="0" applyFont="1" applyFill="1" applyBorder="1" applyAlignment="1">
      <alignment/>
    </xf>
    <xf numFmtId="0" fontId="16" fillId="36" borderId="15" xfId="0" applyFont="1" applyFill="1" applyBorder="1" applyAlignment="1">
      <alignment/>
    </xf>
    <xf numFmtId="0" fontId="16" fillId="36" borderId="25" xfId="0" applyFont="1" applyFill="1" applyBorder="1" applyAlignment="1">
      <alignment/>
    </xf>
    <xf numFmtId="0" fontId="16" fillId="36" borderId="26" xfId="0" applyFont="1" applyFill="1" applyBorder="1" applyAlignment="1">
      <alignment/>
    </xf>
    <xf numFmtId="9" fontId="16" fillId="36" borderId="26" xfId="0" applyNumberFormat="1" applyFont="1" applyFill="1" applyBorder="1" applyAlignment="1">
      <alignment/>
    </xf>
    <xf numFmtId="0" fontId="11" fillId="36" borderId="26" xfId="0" applyFont="1" applyFill="1" applyBorder="1" applyAlignment="1">
      <alignment horizontal="center" vertical="center"/>
    </xf>
    <xf numFmtId="0" fontId="19" fillId="36" borderId="27" xfId="0" applyFont="1" applyFill="1" applyBorder="1" applyAlignment="1">
      <alignment/>
    </xf>
    <xf numFmtId="0" fontId="5" fillId="36" borderId="25" xfId="0" applyFont="1" applyFill="1" applyBorder="1" applyAlignment="1">
      <alignment/>
    </xf>
    <xf numFmtId="0" fontId="5" fillId="36" borderId="26" xfId="0" applyFont="1" applyFill="1" applyBorder="1" applyAlignment="1">
      <alignment/>
    </xf>
    <xf numFmtId="0" fontId="16" fillId="36" borderId="24" xfId="0" applyFont="1" applyFill="1" applyBorder="1" applyAlignment="1">
      <alignment/>
    </xf>
    <xf numFmtId="0" fontId="16" fillId="36" borderId="27" xfId="0" applyFont="1" applyFill="1" applyBorder="1" applyAlignment="1">
      <alignment/>
    </xf>
    <xf numFmtId="0" fontId="16" fillId="0" borderId="11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9" xfId="0" applyFont="1" applyBorder="1" applyAlignment="1">
      <alignment/>
    </xf>
    <xf numFmtId="182" fontId="5" fillId="0" borderId="15" xfId="0" applyNumberFormat="1" applyFont="1" applyBorder="1" applyAlignment="1">
      <alignment horizontal="center"/>
    </xf>
    <xf numFmtId="182" fontId="5" fillId="0" borderId="24" xfId="0" applyNumberFormat="1" applyFont="1" applyBorder="1" applyAlignment="1">
      <alignment horizontal="center"/>
    </xf>
    <xf numFmtId="182" fontId="16" fillId="33" borderId="17" xfId="0" applyNumberFormat="1" applyFont="1" applyFill="1" applyBorder="1" applyAlignment="1">
      <alignment horizontal="center"/>
    </xf>
    <xf numFmtId="0" fontId="16" fillId="33" borderId="28" xfId="0" applyFont="1" applyFill="1" applyBorder="1" applyAlignment="1">
      <alignment horizontal="left" wrapText="1" indent="1"/>
    </xf>
    <xf numFmtId="182" fontId="16" fillId="33" borderId="28" xfId="0" applyNumberFormat="1" applyFont="1" applyFill="1" applyBorder="1" applyAlignment="1">
      <alignment horizontal="center"/>
    </xf>
    <xf numFmtId="0" fontId="16" fillId="0" borderId="28" xfId="0" applyFont="1" applyBorder="1" applyAlignment="1">
      <alignment horizontal="left" wrapText="1" indent="1"/>
    </xf>
    <xf numFmtId="0" fontId="16" fillId="0" borderId="21" xfId="0" applyFont="1" applyBorder="1" applyAlignment="1">
      <alignment horizontal="left" vertical="top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3" fontId="28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15" fillId="0" borderId="0" xfId="0" applyFont="1" applyAlignment="1">
      <alignment horizontal="center"/>
    </xf>
    <xf numFmtId="0" fontId="3" fillId="0" borderId="0" xfId="0" applyFont="1" applyAlignment="1">
      <alignment/>
    </xf>
    <xf numFmtId="17" fontId="5" fillId="0" borderId="0" xfId="0" applyNumberFormat="1" applyFont="1" applyAlignment="1" quotePrefix="1">
      <alignment/>
    </xf>
    <xf numFmtId="0" fontId="19" fillId="33" borderId="23" xfId="0" applyFont="1" applyFill="1" applyBorder="1" applyAlignment="1">
      <alignment wrapText="1"/>
    </xf>
    <xf numFmtId="17" fontId="5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182" fontId="23" fillId="0" borderId="0" xfId="0" applyNumberFormat="1" applyFont="1" applyAlignment="1">
      <alignment horizontal="center"/>
    </xf>
    <xf numFmtId="182" fontId="27" fillId="0" borderId="0" xfId="0" applyNumberFormat="1" applyFont="1" applyAlignment="1">
      <alignment horizontal="center"/>
    </xf>
    <xf numFmtId="182" fontId="17" fillId="0" borderId="0" xfId="0" applyNumberFormat="1" applyFont="1" applyAlignment="1">
      <alignment horizontal="center"/>
    </xf>
    <xf numFmtId="182" fontId="25" fillId="0" borderId="0" xfId="0" applyNumberFormat="1" applyFont="1" applyAlignment="1">
      <alignment horizontal="center"/>
    </xf>
    <xf numFmtId="182" fontId="24" fillId="0" borderId="0" xfId="0" applyNumberFormat="1" applyFont="1" applyAlignment="1">
      <alignment horizontal="center"/>
    </xf>
    <xf numFmtId="0" fontId="26" fillId="33" borderId="17" xfId="0" applyFont="1" applyFill="1" applyBorder="1" applyAlignment="1">
      <alignment horizontal="center"/>
    </xf>
    <xf numFmtId="0" fontId="26" fillId="35" borderId="17" xfId="0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182" fontId="23" fillId="33" borderId="17" xfId="0" applyNumberFormat="1" applyFont="1" applyFill="1" applyBorder="1" applyAlignment="1">
      <alignment horizontal="center"/>
    </xf>
    <xf numFmtId="182" fontId="17" fillId="0" borderId="17" xfId="0" applyNumberFormat="1" applyFont="1" applyBorder="1" applyAlignment="1">
      <alignment horizontal="center"/>
    </xf>
    <xf numFmtId="182" fontId="25" fillId="33" borderId="17" xfId="0" applyNumberFormat="1" applyFont="1" applyFill="1" applyBorder="1" applyAlignment="1">
      <alignment horizontal="center"/>
    </xf>
    <xf numFmtId="182" fontId="24" fillId="35" borderId="17" xfId="0" applyNumberFormat="1" applyFont="1" applyFill="1" applyBorder="1" applyAlignment="1">
      <alignment horizontal="center"/>
    </xf>
    <xf numFmtId="182" fontId="17" fillId="35" borderId="17" xfId="0" applyNumberFormat="1" applyFont="1" applyFill="1" applyBorder="1" applyAlignment="1">
      <alignment horizontal="center"/>
    </xf>
    <xf numFmtId="182" fontId="5" fillId="0" borderId="11" xfId="0" applyNumberFormat="1" applyFont="1" applyBorder="1" applyAlignment="1">
      <alignment horizontal="center"/>
    </xf>
    <xf numFmtId="4" fontId="17" fillId="33" borderId="21" xfId="0" applyNumberFormat="1" applyFont="1" applyFill="1" applyBorder="1" applyAlignment="1">
      <alignment horizontal="right"/>
    </xf>
    <xf numFmtId="4" fontId="17" fillId="35" borderId="21" xfId="0" applyNumberFormat="1" applyFont="1" applyFill="1" applyBorder="1" applyAlignment="1">
      <alignment horizontal="right"/>
    </xf>
    <xf numFmtId="2" fontId="16" fillId="0" borderId="0" xfId="0" applyNumberFormat="1" applyFont="1" applyAlignment="1">
      <alignment horizontal="right"/>
    </xf>
    <xf numFmtId="182" fontId="17" fillId="0" borderId="21" xfId="0" applyNumberFormat="1" applyFont="1" applyBorder="1" applyAlignment="1">
      <alignment horizontal="right"/>
    </xf>
    <xf numFmtId="182" fontId="17" fillId="33" borderId="21" xfId="0" applyNumberFormat="1" applyFont="1" applyFill="1" applyBorder="1" applyAlignment="1">
      <alignment horizontal="right"/>
    </xf>
    <xf numFmtId="182" fontId="25" fillId="33" borderId="21" xfId="0" applyNumberFormat="1" applyFont="1" applyFill="1" applyBorder="1" applyAlignment="1">
      <alignment horizontal="right"/>
    </xf>
    <xf numFmtId="182" fontId="24" fillId="35" borderId="21" xfId="0" applyNumberFormat="1" applyFont="1" applyFill="1" applyBorder="1" applyAlignment="1">
      <alignment horizontal="right"/>
    </xf>
    <xf numFmtId="0" fontId="16" fillId="33" borderId="21" xfId="0" applyFont="1" applyFill="1" applyBorder="1" applyAlignment="1">
      <alignment horizontal="right"/>
    </xf>
    <xf numFmtId="0" fontId="16" fillId="35" borderId="21" xfId="0" applyFont="1" applyFill="1" applyBorder="1" applyAlignment="1">
      <alignment horizontal="right"/>
    </xf>
    <xf numFmtId="182" fontId="16" fillId="33" borderId="21" xfId="0" applyNumberFormat="1" applyFont="1" applyFill="1" applyBorder="1" applyAlignment="1">
      <alignment horizontal="right"/>
    </xf>
    <xf numFmtId="0" fontId="17" fillId="33" borderId="21" xfId="0" applyFont="1" applyFill="1" applyBorder="1" applyAlignment="1">
      <alignment horizontal="right"/>
    </xf>
    <xf numFmtId="0" fontId="17" fillId="35" borderId="21" xfId="0" applyFont="1" applyFill="1" applyBorder="1" applyAlignment="1">
      <alignment horizontal="right"/>
    </xf>
    <xf numFmtId="2" fontId="17" fillId="0" borderId="0" xfId="0" applyNumberFormat="1" applyFont="1" applyAlignment="1">
      <alignment horizontal="right"/>
    </xf>
    <xf numFmtId="0" fontId="17" fillId="33" borderId="0" xfId="0" applyFont="1" applyFill="1" applyAlignment="1">
      <alignment horizontal="right"/>
    </xf>
    <xf numFmtId="0" fontId="16" fillId="0" borderId="22" xfId="0" applyFont="1" applyBorder="1" applyAlignment="1">
      <alignment horizontal="right"/>
    </xf>
    <xf numFmtId="3" fontId="17" fillId="0" borderId="22" xfId="0" applyNumberFormat="1" applyFont="1" applyBorder="1" applyAlignment="1">
      <alignment horizontal="right"/>
    </xf>
    <xf numFmtId="182" fontId="17" fillId="0" borderId="22" xfId="0" applyNumberFormat="1" applyFont="1" applyBorder="1" applyAlignment="1">
      <alignment horizontal="right"/>
    </xf>
    <xf numFmtId="207" fontId="5" fillId="0" borderId="0" xfId="46" applyNumberFormat="1" applyFont="1" applyAlignment="1">
      <alignment/>
    </xf>
    <xf numFmtId="207" fontId="16" fillId="0" borderId="11" xfId="46" applyNumberFormat="1" applyFont="1" applyBorder="1" applyAlignment="1">
      <alignment/>
    </xf>
    <xf numFmtId="207" fontId="5" fillId="0" borderId="0" xfId="46" applyNumberFormat="1" applyFont="1" applyAlignment="1">
      <alignment horizontal="center"/>
    </xf>
    <xf numFmtId="207" fontId="9" fillId="0" borderId="0" xfId="46" applyNumberFormat="1" applyFont="1" applyAlignment="1">
      <alignment/>
    </xf>
    <xf numFmtId="207" fontId="16" fillId="0" borderId="0" xfId="46" applyNumberFormat="1" applyFont="1" applyAlignment="1">
      <alignment/>
    </xf>
    <xf numFmtId="0" fontId="74" fillId="0" borderId="17" xfId="0" applyFont="1" applyBorder="1" applyAlignment="1">
      <alignment horizontal="center"/>
    </xf>
    <xf numFmtId="0" fontId="74" fillId="0" borderId="17" xfId="0" applyFont="1" applyBorder="1" applyAlignment="1">
      <alignment horizontal="left" wrapText="1"/>
    </xf>
    <xf numFmtId="0" fontId="75" fillId="0" borderId="17" xfId="0" applyFont="1" applyBorder="1" applyAlignment="1">
      <alignment horizontal="center"/>
    </xf>
    <xf numFmtId="0" fontId="74" fillId="0" borderId="17" xfId="0" applyFont="1" applyBorder="1" applyAlignment="1">
      <alignment horizontal="left"/>
    </xf>
    <xf numFmtId="190" fontId="76" fillId="0" borderId="17" xfId="77" applyNumberFormat="1" applyFont="1" applyBorder="1" applyAlignment="1">
      <alignment horizontal="center" vertical="center"/>
    </xf>
    <xf numFmtId="182" fontId="5" fillId="0" borderId="13" xfId="0" applyNumberFormat="1" applyFont="1" applyBorder="1" applyAlignment="1">
      <alignment horizontal="center"/>
    </xf>
    <xf numFmtId="182" fontId="5" fillId="0" borderId="14" xfId="0" applyNumberFormat="1" applyFont="1" applyBorder="1" applyAlignment="1">
      <alignment horizontal="center"/>
    </xf>
    <xf numFmtId="182" fontId="5" fillId="0" borderId="23" xfId="0" applyNumberFormat="1" applyFont="1" applyBorder="1" applyAlignment="1">
      <alignment horizontal="center"/>
    </xf>
    <xf numFmtId="182" fontId="5" fillId="0" borderId="25" xfId="0" applyNumberFormat="1" applyFont="1" applyBorder="1" applyAlignment="1">
      <alignment horizontal="center"/>
    </xf>
    <xf numFmtId="182" fontId="5" fillId="0" borderId="26" xfId="0" applyNumberFormat="1" applyFont="1" applyBorder="1" applyAlignment="1">
      <alignment horizontal="center"/>
    </xf>
    <xf numFmtId="182" fontId="5" fillId="0" borderId="27" xfId="0" applyNumberFormat="1" applyFont="1" applyBorder="1" applyAlignment="1">
      <alignment horizontal="center"/>
    </xf>
    <xf numFmtId="213" fontId="17" fillId="0" borderId="21" xfId="0" applyNumberFormat="1" applyFont="1" applyBorder="1" applyAlignment="1">
      <alignment horizontal="right"/>
    </xf>
    <xf numFmtId="213" fontId="17" fillId="33" borderId="21" xfId="0" applyNumberFormat="1" applyFont="1" applyFill="1" applyBorder="1" applyAlignment="1">
      <alignment horizontal="right"/>
    </xf>
    <xf numFmtId="190" fontId="17" fillId="0" borderId="21" xfId="0" applyNumberFormat="1" applyFont="1" applyBorder="1" applyAlignment="1">
      <alignment horizontal="right"/>
    </xf>
    <xf numFmtId="190" fontId="9" fillId="33" borderId="15" xfId="0" applyNumberFormat="1" applyFont="1" applyFill="1" applyBorder="1" applyAlignment="1">
      <alignment horizontal="right"/>
    </xf>
    <xf numFmtId="190" fontId="9" fillId="33" borderId="0" xfId="0" applyNumberFormat="1" applyFont="1" applyFill="1" applyAlignment="1">
      <alignment horizontal="right"/>
    </xf>
    <xf numFmtId="182" fontId="21" fillId="34" borderId="11" xfId="0" applyNumberFormat="1" applyFont="1" applyFill="1" applyBorder="1" applyAlignment="1">
      <alignment horizontal="right"/>
    </xf>
    <xf numFmtId="182" fontId="21" fillId="34" borderId="19" xfId="0" applyNumberFormat="1" applyFont="1" applyFill="1" applyBorder="1" applyAlignment="1">
      <alignment horizontal="right"/>
    </xf>
    <xf numFmtId="182" fontId="21" fillId="34" borderId="20" xfId="0" applyNumberFormat="1" applyFont="1" applyFill="1" applyBorder="1" applyAlignment="1">
      <alignment horizontal="right"/>
    </xf>
    <xf numFmtId="190" fontId="16" fillId="34" borderId="24" xfId="0" applyNumberFormat="1" applyFont="1" applyFill="1" applyBorder="1" applyAlignment="1">
      <alignment horizontal="right"/>
    </xf>
    <xf numFmtId="190" fontId="24" fillId="35" borderId="20" xfId="0" applyNumberFormat="1" applyFont="1" applyFill="1" applyBorder="1" applyAlignment="1">
      <alignment horizontal="right"/>
    </xf>
    <xf numFmtId="190" fontId="5" fillId="0" borderId="0" xfId="0" applyNumberFormat="1" applyFont="1" applyAlignment="1">
      <alignment horizontal="right"/>
    </xf>
    <xf numFmtId="182" fontId="5" fillId="0" borderId="20" xfId="0" applyNumberFormat="1" applyFont="1" applyBorder="1" applyAlignment="1">
      <alignment horizontal="center"/>
    </xf>
    <xf numFmtId="196" fontId="5" fillId="0" borderId="0" xfId="77" applyNumberFormat="1" applyFont="1" applyAlignment="1">
      <alignment/>
    </xf>
    <xf numFmtId="196" fontId="5" fillId="0" borderId="0" xfId="77" applyNumberFormat="1" applyFont="1" applyAlignment="1">
      <alignment horizontal="center"/>
    </xf>
    <xf numFmtId="196" fontId="9" fillId="0" borderId="0" xfId="77" applyNumberFormat="1" applyFont="1" applyAlignment="1">
      <alignment/>
    </xf>
    <xf numFmtId="0" fontId="20" fillId="0" borderId="17" xfId="0" applyFont="1" applyBorder="1" applyAlignment="1">
      <alignment horizontal="center"/>
    </xf>
    <xf numFmtId="196" fontId="9" fillId="0" borderId="0" xfId="77" applyNumberFormat="1" applyFont="1" applyAlignment="1">
      <alignment horizontal="center"/>
    </xf>
    <xf numFmtId="196" fontId="13" fillId="0" borderId="0" xfId="77" applyNumberFormat="1" applyFont="1" applyAlignment="1">
      <alignment/>
    </xf>
    <xf numFmtId="0" fontId="17" fillId="34" borderId="11" xfId="0" applyFont="1" applyFill="1" applyBorder="1" applyAlignment="1">
      <alignment horizontal="left"/>
    </xf>
    <xf numFmtId="0" fontId="17" fillId="34" borderId="19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right"/>
    </xf>
    <xf numFmtId="0" fontId="12" fillId="33" borderId="0" xfId="0" applyFont="1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0" fontId="17" fillId="34" borderId="19" xfId="0" applyFont="1" applyFill="1" applyBorder="1" applyAlignment="1">
      <alignment/>
    </xf>
    <xf numFmtId="182" fontId="25" fillId="37" borderId="17" xfId="0" applyNumberFormat="1" applyFont="1" applyFill="1" applyBorder="1" applyAlignment="1">
      <alignment horizontal="center"/>
    </xf>
    <xf numFmtId="0" fontId="17" fillId="34" borderId="25" xfId="0" applyFont="1" applyFill="1" applyBorder="1" applyAlignment="1">
      <alignment horizontal="left"/>
    </xf>
    <xf numFmtId="0" fontId="17" fillId="37" borderId="0" xfId="0" applyFont="1" applyFill="1" applyAlignment="1">
      <alignment wrapText="1"/>
    </xf>
    <xf numFmtId="0" fontId="17" fillId="37" borderId="0" xfId="0" applyFont="1" applyFill="1" applyAlignment="1">
      <alignment/>
    </xf>
    <xf numFmtId="190" fontId="9" fillId="33" borderId="15" xfId="0" applyNumberFormat="1" applyFont="1" applyFill="1" applyBorder="1" applyAlignment="1">
      <alignment horizontal="center"/>
    </xf>
    <xf numFmtId="190" fontId="9" fillId="33" borderId="0" xfId="0" applyNumberFormat="1" applyFont="1" applyFill="1" applyAlignment="1">
      <alignment horizontal="center"/>
    </xf>
    <xf numFmtId="190" fontId="9" fillId="33" borderId="29" xfId="0" applyNumberFormat="1" applyFont="1" applyFill="1" applyBorder="1" applyAlignment="1">
      <alignment/>
    </xf>
    <xf numFmtId="190" fontId="9" fillId="33" borderId="30" xfId="0" applyNumberFormat="1" applyFont="1" applyFill="1" applyBorder="1" applyAlignment="1">
      <alignment/>
    </xf>
    <xf numFmtId="190" fontId="9" fillId="33" borderId="31" xfId="0" applyNumberFormat="1" applyFont="1" applyFill="1" applyBorder="1" applyAlignment="1">
      <alignment/>
    </xf>
    <xf numFmtId="0" fontId="74" fillId="38" borderId="32" xfId="0" applyFont="1" applyFill="1" applyBorder="1" applyAlignment="1">
      <alignment/>
    </xf>
    <xf numFmtId="0" fontId="74" fillId="38" borderId="30" xfId="0" applyFont="1" applyFill="1" applyBorder="1" applyAlignment="1">
      <alignment/>
    </xf>
    <xf numFmtId="0" fontId="74" fillId="38" borderId="31" xfId="0" applyFont="1" applyFill="1" applyBorder="1" applyAlignment="1">
      <alignment/>
    </xf>
    <xf numFmtId="190" fontId="9" fillId="0" borderId="13" xfId="0" applyNumberFormat="1" applyFont="1" applyBorder="1" applyAlignment="1">
      <alignment horizontal="center"/>
    </xf>
    <xf numFmtId="190" fontId="9" fillId="0" borderId="14" xfId="0" applyNumberFormat="1" applyFont="1" applyBorder="1" applyAlignment="1">
      <alignment horizontal="center"/>
    </xf>
    <xf numFmtId="190" fontId="9" fillId="0" borderId="23" xfId="0" applyNumberFormat="1" applyFont="1" applyBorder="1" applyAlignment="1">
      <alignment horizontal="center"/>
    </xf>
    <xf numFmtId="190" fontId="9" fillId="0" borderId="15" xfId="0" applyNumberFormat="1" applyFont="1" applyBorder="1" applyAlignment="1">
      <alignment horizontal="center"/>
    </xf>
    <xf numFmtId="190" fontId="9" fillId="0" borderId="0" xfId="0" applyNumberFormat="1" applyFont="1" applyAlignment="1">
      <alignment horizontal="center"/>
    </xf>
    <xf numFmtId="190" fontId="9" fillId="0" borderId="24" xfId="0" applyNumberFormat="1" applyFont="1" applyBorder="1" applyAlignment="1">
      <alignment horizontal="center"/>
    </xf>
    <xf numFmtId="190" fontId="9" fillId="33" borderId="24" xfId="0" applyNumberFormat="1" applyFont="1" applyFill="1" applyBorder="1" applyAlignment="1">
      <alignment horizontal="center"/>
    </xf>
    <xf numFmtId="190" fontId="9" fillId="38" borderId="15" xfId="0" applyNumberFormat="1" applyFont="1" applyFill="1" applyBorder="1" applyAlignment="1">
      <alignment horizontal="center"/>
    </xf>
    <xf numFmtId="190" fontId="9" fillId="38" borderId="0" xfId="0" applyNumberFormat="1" applyFont="1" applyFill="1" applyAlignment="1">
      <alignment horizontal="center"/>
    </xf>
    <xf numFmtId="190" fontId="9" fillId="38" borderId="24" xfId="0" applyNumberFormat="1" applyFont="1" applyFill="1" applyBorder="1" applyAlignment="1">
      <alignment horizontal="center"/>
    </xf>
    <xf numFmtId="190" fontId="9" fillId="38" borderId="25" xfId="0" applyNumberFormat="1" applyFont="1" applyFill="1" applyBorder="1" applyAlignment="1">
      <alignment horizontal="center"/>
    </xf>
    <xf numFmtId="190" fontId="9" fillId="38" borderId="26" xfId="0" applyNumberFormat="1" applyFont="1" applyFill="1" applyBorder="1" applyAlignment="1">
      <alignment horizontal="center"/>
    </xf>
    <xf numFmtId="190" fontId="9" fillId="38" borderId="27" xfId="0" applyNumberFormat="1" applyFont="1" applyFill="1" applyBorder="1" applyAlignment="1">
      <alignment horizontal="center"/>
    </xf>
    <xf numFmtId="182" fontId="7" fillId="38" borderId="19" xfId="0" applyNumberFormat="1" applyFont="1" applyFill="1" applyBorder="1" applyAlignment="1">
      <alignment horizontal="center"/>
    </xf>
    <xf numFmtId="182" fontId="7" fillId="38" borderId="20" xfId="0" applyNumberFormat="1" applyFont="1" applyFill="1" applyBorder="1" applyAlignment="1">
      <alignment horizontal="center"/>
    </xf>
    <xf numFmtId="0" fontId="7" fillId="37" borderId="0" xfId="0" applyFont="1" applyFill="1" applyBorder="1" applyAlignment="1">
      <alignment/>
    </xf>
    <xf numFmtId="190" fontId="24" fillId="38" borderId="19" xfId="0" applyNumberFormat="1" applyFont="1" applyFill="1" applyBorder="1" applyAlignment="1">
      <alignment horizontal="right"/>
    </xf>
    <xf numFmtId="0" fontId="27" fillId="38" borderId="11" xfId="0" applyFont="1" applyFill="1" applyBorder="1" applyAlignment="1">
      <alignment horizontal="left" vertical="top"/>
    </xf>
    <xf numFmtId="0" fontId="16" fillId="0" borderId="32" xfId="0" applyFont="1" applyBorder="1" applyAlignment="1">
      <alignment/>
    </xf>
    <xf numFmtId="182" fontId="16" fillId="33" borderId="33" xfId="0" applyNumberFormat="1" applyFont="1" applyFill="1" applyBorder="1" applyAlignment="1">
      <alignment horizontal="center"/>
    </xf>
    <xf numFmtId="0" fontId="75" fillId="0" borderId="17" xfId="0" applyFont="1" applyBorder="1" applyAlignment="1" quotePrefix="1">
      <alignment horizontal="center"/>
    </xf>
    <xf numFmtId="208" fontId="5" fillId="0" borderId="24" xfId="46" applyNumberFormat="1" applyFont="1" applyBorder="1" applyAlignment="1">
      <alignment horizontal="center"/>
    </xf>
    <xf numFmtId="208" fontId="5" fillId="0" borderId="23" xfId="46" applyNumberFormat="1" applyFont="1" applyBorder="1" applyAlignment="1">
      <alignment horizontal="center"/>
    </xf>
    <xf numFmtId="208" fontId="5" fillId="0" borderId="13" xfId="46" applyNumberFormat="1" applyFont="1" applyBorder="1" applyAlignment="1">
      <alignment horizontal="center"/>
    </xf>
    <xf numFmtId="208" fontId="5" fillId="0" borderId="14" xfId="46" applyNumberFormat="1" applyFont="1" applyBorder="1" applyAlignment="1">
      <alignment horizontal="center"/>
    </xf>
    <xf numFmtId="208" fontId="5" fillId="0" borderId="15" xfId="46" applyNumberFormat="1" applyFont="1" applyBorder="1" applyAlignment="1">
      <alignment horizontal="center"/>
    </xf>
    <xf numFmtId="208" fontId="5" fillId="0" borderId="0" xfId="46" applyNumberFormat="1" applyFont="1" applyAlignment="1">
      <alignment horizontal="center"/>
    </xf>
    <xf numFmtId="208" fontId="5" fillId="38" borderId="24" xfId="46" applyNumberFormat="1" applyFont="1" applyFill="1" applyBorder="1" applyAlignment="1">
      <alignment horizontal="center"/>
    </xf>
    <xf numFmtId="208" fontId="77" fillId="0" borderId="0" xfId="46" applyNumberFormat="1" applyFont="1" applyAlignment="1">
      <alignment horizontal="center"/>
    </xf>
    <xf numFmtId="208" fontId="5" fillId="0" borderId="0" xfId="46" applyNumberFormat="1" applyFont="1" applyBorder="1" applyAlignment="1">
      <alignment horizontal="center"/>
    </xf>
    <xf numFmtId="208" fontId="5" fillId="0" borderId="25" xfId="46" applyNumberFormat="1" applyFont="1" applyBorder="1" applyAlignment="1">
      <alignment horizontal="center"/>
    </xf>
    <xf numFmtId="208" fontId="5" fillId="0" borderId="26" xfId="46" applyNumberFormat="1" applyFont="1" applyBorder="1" applyAlignment="1">
      <alignment horizontal="center"/>
    </xf>
    <xf numFmtId="208" fontId="5" fillId="0" borderId="27" xfId="46" applyNumberFormat="1" applyFont="1" applyBorder="1" applyAlignment="1">
      <alignment horizontal="center"/>
    </xf>
    <xf numFmtId="1" fontId="5" fillId="0" borderId="17" xfId="0" applyNumberFormat="1" applyFont="1" applyBorder="1" applyAlignment="1">
      <alignment/>
    </xf>
    <xf numFmtId="1" fontId="5" fillId="37" borderId="17" xfId="0" applyNumberFormat="1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208" fontId="9" fillId="0" borderId="0" xfId="0" applyNumberFormat="1" applyFont="1" applyAlignment="1">
      <alignment horizontal="center"/>
    </xf>
    <xf numFmtId="1" fontId="76" fillId="37" borderId="17" xfId="0" applyNumberFormat="1" applyFont="1" applyFill="1" applyBorder="1" applyAlignment="1">
      <alignment/>
    </xf>
    <xf numFmtId="1" fontId="5" fillId="0" borderId="17" xfId="0" applyNumberFormat="1" applyFont="1" applyBorder="1" applyAlignment="1">
      <alignment/>
    </xf>
    <xf numFmtId="182" fontId="5" fillId="37" borderId="11" xfId="0" applyNumberFormat="1" applyFont="1" applyFill="1" applyBorder="1" applyAlignment="1">
      <alignment horizontal="center"/>
    </xf>
    <xf numFmtId="182" fontId="5" fillId="37" borderId="19" xfId="0" applyNumberFormat="1" applyFont="1" applyFill="1" applyBorder="1" applyAlignment="1">
      <alignment horizontal="center"/>
    </xf>
    <xf numFmtId="182" fontId="5" fillId="37" borderId="20" xfId="0" applyNumberFormat="1" applyFont="1" applyFill="1" applyBorder="1" applyAlignment="1">
      <alignment horizontal="center"/>
    </xf>
    <xf numFmtId="190" fontId="78" fillId="0" borderId="24" xfId="0" applyNumberFormat="1" applyFont="1" applyBorder="1" applyAlignment="1">
      <alignment horizontal="center"/>
    </xf>
    <xf numFmtId="190" fontId="78" fillId="0" borderId="0" xfId="0" applyNumberFormat="1" applyFont="1" applyAlignment="1">
      <alignment horizontal="center"/>
    </xf>
    <xf numFmtId="190" fontId="78" fillId="33" borderId="24" xfId="0" applyNumberFormat="1" applyFont="1" applyFill="1" applyBorder="1" applyAlignment="1">
      <alignment horizontal="center"/>
    </xf>
    <xf numFmtId="190" fontId="78" fillId="33" borderId="0" xfId="0" applyNumberFormat="1" applyFont="1" applyFill="1" applyAlignment="1">
      <alignment horizontal="center"/>
    </xf>
    <xf numFmtId="190" fontId="78" fillId="0" borderId="14" xfId="0" applyNumberFormat="1" applyFont="1" applyBorder="1" applyAlignment="1">
      <alignment horizontal="center"/>
    </xf>
    <xf numFmtId="0" fontId="79" fillId="0" borderId="18" xfId="0" applyFont="1" applyBorder="1" applyAlignment="1">
      <alignment horizontal="center"/>
    </xf>
    <xf numFmtId="0" fontId="80" fillId="0" borderId="18" xfId="0" applyFont="1" applyBorder="1" applyAlignment="1">
      <alignment horizontal="center"/>
    </xf>
    <xf numFmtId="208" fontId="5" fillId="18" borderId="15" xfId="46" applyNumberFormat="1" applyFont="1" applyFill="1" applyBorder="1" applyAlignment="1">
      <alignment horizontal="center"/>
    </xf>
    <xf numFmtId="208" fontId="5" fillId="18" borderId="0" xfId="46" applyNumberFormat="1" applyFont="1" applyFill="1" applyAlignment="1">
      <alignment horizontal="center"/>
    </xf>
    <xf numFmtId="208" fontId="5" fillId="18" borderId="24" xfId="46" applyNumberFormat="1" applyFont="1" applyFill="1" applyBorder="1" applyAlignment="1">
      <alignment horizontal="center"/>
    </xf>
    <xf numFmtId="208" fontId="5" fillId="39" borderId="15" xfId="46" applyNumberFormat="1" applyFont="1" applyFill="1" applyBorder="1" applyAlignment="1">
      <alignment horizontal="center"/>
    </xf>
    <xf numFmtId="208" fontId="5" fillId="39" borderId="0" xfId="46" applyNumberFormat="1" applyFont="1" applyFill="1" applyAlignment="1">
      <alignment horizontal="center"/>
    </xf>
    <xf numFmtId="208" fontId="5" fillId="39" borderId="24" xfId="46" applyNumberFormat="1" applyFont="1" applyFill="1" applyBorder="1" applyAlignment="1">
      <alignment horizontal="center"/>
    </xf>
    <xf numFmtId="1" fontId="76" fillId="40" borderId="17" xfId="0" applyNumberFormat="1" applyFont="1" applyFill="1" applyBorder="1" applyAlignment="1">
      <alignment horizontal="right"/>
    </xf>
    <xf numFmtId="0" fontId="5" fillId="0" borderId="17" xfId="0" applyFont="1" applyBorder="1" applyAlignment="1">
      <alignment/>
    </xf>
    <xf numFmtId="0" fontId="74" fillId="0" borderId="32" xfId="0" applyFont="1" applyBorder="1" applyAlignment="1">
      <alignment horizontal="left"/>
    </xf>
    <xf numFmtId="0" fontId="17" fillId="0" borderId="14" xfId="0" applyFont="1" applyBorder="1" applyAlignment="1">
      <alignment/>
    </xf>
    <xf numFmtId="0" fontId="17" fillId="34" borderId="17" xfId="0" applyFont="1" applyFill="1" applyBorder="1" applyAlignment="1">
      <alignment/>
    </xf>
    <xf numFmtId="0" fontId="17" fillId="34" borderId="17" xfId="0" applyFont="1" applyFill="1" applyBorder="1" applyAlignment="1">
      <alignment horizontal="right"/>
    </xf>
    <xf numFmtId="3" fontId="10" fillId="0" borderId="17" xfId="0" applyNumberFormat="1" applyFont="1" applyBorder="1" applyAlignment="1">
      <alignment horizontal="right"/>
    </xf>
    <xf numFmtId="0" fontId="16" fillId="0" borderId="18" xfId="0" applyFont="1" applyBorder="1" applyAlignment="1">
      <alignment horizontal="center"/>
    </xf>
    <xf numFmtId="4" fontId="19" fillId="41" borderId="16" xfId="0" applyNumberFormat="1" applyFont="1" applyFill="1" applyBorder="1" applyAlignment="1">
      <alignment horizontal="center"/>
    </xf>
    <xf numFmtId="0" fontId="5" fillId="41" borderId="34" xfId="0" applyFont="1" applyFill="1" applyBorder="1" applyAlignment="1">
      <alignment/>
    </xf>
    <xf numFmtId="1" fontId="81" fillId="40" borderId="17" xfId="0" applyNumberFormat="1" applyFont="1" applyFill="1" applyBorder="1" applyAlignment="1">
      <alignment horizontal="right"/>
    </xf>
    <xf numFmtId="208" fontId="76" fillId="37" borderId="17" xfId="46" applyNumberFormat="1" applyFont="1" applyFill="1" applyBorder="1" applyAlignment="1">
      <alignment/>
    </xf>
    <xf numFmtId="0" fontId="31" fillId="0" borderId="13" xfId="0" applyFont="1" applyBorder="1" applyAlignment="1">
      <alignment horizontal="center" wrapText="1"/>
    </xf>
    <xf numFmtId="0" fontId="31" fillId="0" borderId="14" xfId="0" applyFont="1" applyBorder="1" applyAlignment="1">
      <alignment horizontal="center" wrapText="1"/>
    </xf>
    <xf numFmtId="0" fontId="31" fillId="0" borderId="23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31" fillId="0" borderId="24" xfId="0" applyFont="1" applyBorder="1" applyAlignment="1">
      <alignment horizontal="center" wrapText="1"/>
    </xf>
    <xf numFmtId="0" fontId="31" fillId="0" borderId="25" xfId="0" applyFont="1" applyBorder="1" applyAlignment="1">
      <alignment horizontal="center" wrapText="1"/>
    </xf>
    <xf numFmtId="0" fontId="31" fillId="0" borderId="26" xfId="0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7" fillId="34" borderId="11" xfId="0" applyFont="1" applyFill="1" applyBorder="1" applyAlignment="1">
      <alignment horizontal="center"/>
    </xf>
    <xf numFmtId="0" fontId="17" fillId="34" borderId="19" xfId="0" applyFont="1" applyFill="1" applyBorder="1" applyAlignment="1">
      <alignment horizontal="center"/>
    </xf>
    <xf numFmtId="0" fontId="17" fillId="34" borderId="20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21" fillId="34" borderId="11" xfId="0" applyFont="1" applyFill="1" applyBorder="1" applyAlignment="1">
      <alignment horizontal="left"/>
    </xf>
    <xf numFmtId="0" fontId="21" fillId="34" borderId="19" xfId="0" applyFont="1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17" fillId="33" borderId="19" xfId="0" applyFont="1" applyFill="1" applyBorder="1" applyAlignment="1">
      <alignment horizontal="center"/>
    </xf>
    <xf numFmtId="0" fontId="17" fillId="33" borderId="20" xfId="0" applyFont="1" applyFill="1" applyBorder="1" applyAlignment="1">
      <alignment horizontal="center"/>
    </xf>
    <xf numFmtId="182" fontId="17" fillId="33" borderId="16" xfId="0" applyNumberFormat="1" applyFont="1" applyFill="1" applyBorder="1" applyAlignment="1">
      <alignment horizontal="center"/>
    </xf>
    <xf numFmtId="182" fontId="17" fillId="33" borderId="22" xfId="0" applyNumberFormat="1" applyFont="1" applyFill="1" applyBorder="1" applyAlignment="1">
      <alignment horizontal="center"/>
    </xf>
    <xf numFmtId="0" fontId="21" fillId="34" borderId="20" xfId="0" applyFont="1" applyFill="1" applyBorder="1" applyAlignment="1">
      <alignment horizontal="left"/>
    </xf>
    <xf numFmtId="0" fontId="22" fillId="42" borderId="16" xfId="0" applyFont="1" applyFill="1" applyBorder="1" applyAlignment="1">
      <alignment horizontal="center" vertical="center" wrapText="1"/>
    </xf>
    <xf numFmtId="0" fontId="22" fillId="42" borderId="21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left"/>
    </xf>
    <xf numFmtId="0" fontId="17" fillId="34" borderId="19" xfId="0" applyFont="1" applyFill="1" applyBorder="1" applyAlignment="1">
      <alignment horizontal="left"/>
    </xf>
    <xf numFmtId="0" fontId="17" fillId="34" borderId="20" xfId="0" applyFont="1" applyFill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0" fontId="17" fillId="34" borderId="23" xfId="0" applyFont="1" applyFill="1" applyBorder="1" applyAlignment="1">
      <alignment horizontal="center"/>
    </xf>
    <xf numFmtId="0" fontId="17" fillId="34" borderId="27" xfId="0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7" fillId="33" borderId="35" xfId="0" applyFont="1" applyFill="1" applyBorder="1" applyAlignment="1">
      <alignment horizontal="center"/>
    </xf>
    <xf numFmtId="0" fontId="17" fillId="33" borderId="36" xfId="0" applyFont="1" applyFill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37" xfId="0" applyFont="1" applyBorder="1" applyAlignment="1">
      <alignment horizontal="left"/>
    </xf>
    <xf numFmtId="0" fontId="17" fillId="0" borderId="28" xfId="0" applyFont="1" applyBorder="1" applyAlignment="1">
      <alignment horizontal="left"/>
    </xf>
  </cellXfs>
  <cellStyles count="7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10" xfId="48"/>
    <cellStyle name="Milliers 11" xfId="49"/>
    <cellStyle name="Milliers 2" xfId="50"/>
    <cellStyle name="Currency" xfId="51"/>
    <cellStyle name="Currency [0]" xfId="52"/>
    <cellStyle name="Neutre" xfId="53"/>
    <cellStyle name="Normal 10" xfId="54"/>
    <cellStyle name="Normal 11" xfId="55"/>
    <cellStyle name="Normal 12" xfId="56"/>
    <cellStyle name="Normal 2" xfId="57"/>
    <cellStyle name="Normal 2 10" xfId="58"/>
    <cellStyle name="Normal 2 11" xfId="59"/>
    <cellStyle name="Normal 2 12" xfId="60"/>
    <cellStyle name="Normal 2 2" xfId="61"/>
    <cellStyle name="Normal 2 2 2" xfId="62"/>
    <cellStyle name="Normal 2 3" xfId="63"/>
    <cellStyle name="Normal 2 4" xfId="64"/>
    <cellStyle name="Normal 2 5" xfId="65"/>
    <cellStyle name="Normal 2 6" xfId="66"/>
    <cellStyle name="Normal 2 7" xfId="67"/>
    <cellStyle name="Normal 2 8" xfId="68"/>
    <cellStyle name="Normal 2 9" xfId="69"/>
    <cellStyle name="Normal 3" xfId="70"/>
    <cellStyle name="Normal 3 2" xfId="71"/>
    <cellStyle name="Normal 4" xfId="72"/>
    <cellStyle name="Normal 5" xfId="73"/>
    <cellStyle name="Normal 6" xfId="74"/>
    <cellStyle name="Normal 7" xfId="75"/>
    <cellStyle name="Note" xfId="76"/>
    <cellStyle name="Percent" xfId="77"/>
    <cellStyle name="Satisfaisant" xfId="78"/>
    <cellStyle name="Sortie" xfId="79"/>
    <cellStyle name="Texte explicatif" xfId="80"/>
    <cellStyle name="Titre" xfId="81"/>
    <cellStyle name="Titre 1" xfId="82"/>
    <cellStyle name="Titre 2" xfId="83"/>
    <cellStyle name="Titre 3" xfId="84"/>
    <cellStyle name="Titre 4" xfId="85"/>
    <cellStyle name="Total" xfId="86"/>
    <cellStyle name="Vérification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77</xdr:row>
      <xdr:rowOff>152400</xdr:rowOff>
    </xdr:from>
    <xdr:to>
      <xdr:col>2</xdr:col>
      <xdr:colOff>781050</xdr:colOff>
      <xdr:row>79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3981450" y="15716250"/>
          <a:ext cx="390525" cy="323850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800100</xdr:colOff>
      <xdr:row>82</xdr:row>
      <xdr:rowOff>142875</xdr:rowOff>
    </xdr:from>
    <xdr:to>
      <xdr:col>2</xdr:col>
      <xdr:colOff>1190625</xdr:colOff>
      <xdr:row>84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4391025" y="16649700"/>
          <a:ext cx="390525" cy="3333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9:O29"/>
  <sheetViews>
    <sheetView showGridLines="0" zoomScalePageLayoutView="0" workbookViewId="0" topLeftCell="A1">
      <selection activeCell="B9" sqref="B9:L11"/>
    </sheetView>
  </sheetViews>
  <sheetFormatPr defaultColWidth="11.421875" defaultRowHeight="12.75"/>
  <sheetData>
    <row r="7" ht="11.25" customHeight="1" thickBot="1"/>
    <row r="8" ht="13.5" hidden="1" thickBot="1"/>
    <row r="9" spans="2:12" ht="27.75" customHeight="1">
      <c r="B9" s="320" t="s">
        <v>30</v>
      </c>
      <c r="C9" s="321"/>
      <c r="D9" s="321"/>
      <c r="E9" s="321"/>
      <c r="F9" s="321"/>
      <c r="G9" s="321"/>
      <c r="H9" s="321"/>
      <c r="I9" s="321"/>
      <c r="J9" s="321"/>
      <c r="K9" s="321"/>
      <c r="L9" s="322"/>
    </row>
    <row r="10" spans="2:12" ht="24.75" customHeight="1">
      <c r="B10" s="323"/>
      <c r="C10" s="324"/>
      <c r="D10" s="324"/>
      <c r="E10" s="324"/>
      <c r="F10" s="324"/>
      <c r="G10" s="324"/>
      <c r="H10" s="324"/>
      <c r="I10" s="324"/>
      <c r="J10" s="324"/>
      <c r="K10" s="324"/>
      <c r="L10" s="325"/>
    </row>
    <row r="11" spans="2:12" ht="34.5" customHeight="1" thickBot="1">
      <c r="B11" s="326"/>
      <c r="C11" s="327"/>
      <c r="D11" s="327"/>
      <c r="E11" s="327"/>
      <c r="F11" s="327"/>
      <c r="G11" s="327"/>
      <c r="H11" s="327"/>
      <c r="I11" s="327"/>
      <c r="J11" s="327"/>
      <c r="K11" s="327"/>
      <c r="L11" s="328"/>
    </row>
    <row r="14" spans="5:10" ht="15">
      <c r="E14" s="22"/>
      <c r="G14" s="22"/>
      <c r="H14" s="22"/>
      <c r="I14" s="22"/>
      <c r="J14" s="22"/>
    </row>
    <row r="18" spans="13:15" ht="27" customHeight="1">
      <c r="M18" s="162"/>
      <c r="N18" s="162"/>
      <c r="O18" s="162"/>
    </row>
    <row r="20" ht="43.5" customHeight="1"/>
    <row r="23" spans="1:9" ht="22.5">
      <c r="A23" s="163"/>
      <c r="E23" s="163"/>
      <c r="F23" s="163"/>
      <c r="G23" s="163"/>
      <c r="H23" s="163"/>
      <c r="I23" s="163"/>
    </row>
    <row r="25" spans="4:8" ht="19.5">
      <c r="D25" s="16"/>
      <c r="G25" s="16"/>
      <c r="H25" s="16"/>
    </row>
    <row r="27" spans="1:4" ht="13.5">
      <c r="A27" s="3"/>
      <c r="B27" s="3"/>
      <c r="C27" s="3"/>
      <c r="D27" s="165"/>
    </row>
    <row r="28" spans="1:10" ht="13.5">
      <c r="A28" s="3"/>
      <c r="B28" s="3"/>
      <c r="C28" s="3"/>
      <c r="D28" s="165"/>
      <c r="J28" s="166"/>
    </row>
    <row r="29" spans="1:4" ht="13.5">
      <c r="A29" s="3"/>
      <c r="B29" s="3"/>
      <c r="C29" s="3"/>
      <c r="D29" s="165"/>
    </row>
  </sheetData>
  <sheetProtection/>
  <mergeCells count="1">
    <mergeCell ref="B9:L1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indexed="12"/>
  </sheetPr>
  <dimension ref="A2:AH74"/>
  <sheetViews>
    <sheetView tabSelected="1" zoomScalePageLayoutView="0" workbookViewId="0" topLeftCell="A1">
      <pane xSplit="2" ySplit="8" topLeftCell="AA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F12" sqref="AF12:AH12"/>
    </sheetView>
  </sheetViews>
  <sheetFormatPr defaultColWidth="11.421875" defaultRowHeight="12" customHeight="1"/>
  <cols>
    <col min="1" max="1" width="3.28125" style="3" customWidth="1"/>
    <col min="2" max="2" width="37.421875" style="3" customWidth="1"/>
    <col min="3" max="3" width="40.140625" style="3" customWidth="1"/>
    <col min="4" max="4" width="16.8515625" style="3" customWidth="1"/>
    <col min="5" max="5" width="23.57421875" style="3" customWidth="1"/>
    <col min="6" max="6" width="10.140625" style="3" customWidth="1"/>
    <col min="7" max="10" width="19.140625" style="6" bestFit="1" customWidth="1"/>
    <col min="11" max="11" width="16.140625" style="6" customWidth="1"/>
    <col min="12" max="12" width="16.28125" style="6" customWidth="1"/>
    <col min="13" max="14" width="20.140625" style="6" bestFit="1" customWidth="1"/>
    <col min="15" max="16" width="18.421875" style="6" customWidth="1"/>
    <col min="17" max="17" width="18.140625" style="6" customWidth="1"/>
    <col min="18" max="18" width="20.140625" style="6" customWidth="1"/>
    <col min="19" max="19" width="16.28125" style="6" customWidth="1"/>
    <col min="20" max="20" width="16.7109375" style="6" customWidth="1"/>
    <col min="21" max="21" width="19.28125" style="6" customWidth="1"/>
    <col min="22" max="22" width="19.00390625" style="6" customWidth="1"/>
    <col min="23" max="24" width="18.00390625" style="6" customWidth="1"/>
    <col min="25" max="25" width="16.421875" style="6" customWidth="1"/>
    <col min="26" max="27" width="20.7109375" style="6" customWidth="1"/>
    <col min="28" max="28" width="16.140625" style="6" customWidth="1"/>
    <col min="29" max="29" width="17.140625" style="6" customWidth="1"/>
    <col min="30" max="30" width="18.00390625" style="6" customWidth="1"/>
    <col min="31" max="31" width="18.28125" style="3" customWidth="1"/>
    <col min="32" max="32" width="20.28125" style="3" customWidth="1"/>
    <col min="33" max="33" width="18.00390625" style="3" customWidth="1"/>
    <col min="34" max="34" width="17.28125" style="3" customWidth="1"/>
    <col min="35" max="40" width="11.421875" style="3" customWidth="1"/>
    <col min="41" max="41" width="16.57421875" style="3" bestFit="1" customWidth="1"/>
    <col min="42" max="16384" width="11.421875" style="3" customWidth="1"/>
  </cols>
  <sheetData>
    <row r="2" spans="7:22" ht="12" customHeight="1"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</row>
    <row r="3" ht="12" customHeight="1" thickBot="1"/>
    <row r="4" spans="2:22" ht="19.5" customHeight="1" thickBot="1">
      <c r="B4" s="332" t="s">
        <v>31</v>
      </c>
      <c r="C4" s="333"/>
      <c r="D4" s="333"/>
      <c r="E4" s="333"/>
      <c r="F4" s="334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</row>
    <row r="5" spans="7:22" ht="16.5" customHeight="1"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</row>
    <row r="6" ht="12" customHeight="1" thickBot="1"/>
    <row r="7" spans="1:34" ht="15.75" customHeight="1" thickBot="1">
      <c r="A7" s="7"/>
      <c r="B7" s="22"/>
      <c r="C7" s="22"/>
      <c r="D7" s="22"/>
      <c r="E7" s="22"/>
      <c r="F7" s="22"/>
      <c r="G7" s="329">
        <v>2018</v>
      </c>
      <c r="H7" s="330"/>
      <c r="I7" s="330"/>
      <c r="J7" s="331"/>
      <c r="K7" s="329">
        <v>2019</v>
      </c>
      <c r="L7" s="330"/>
      <c r="M7" s="330"/>
      <c r="N7" s="331"/>
      <c r="O7" s="329">
        <v>2020</v>
      </c>
      <c r="P7" s="330"/>
      <c r="Q7" s="330"/>
      <c r="R7" s="331"/>
      <c r="S7" s="329">
        <v>2021</v>
      </c>
      <c r="T7" s="330"/>
      <c r="U7" s="330"/>
      <c r="V7" s="331"/>
      <c r="W7" s="329">
        <v>2022</v>
      </c>
      <c r="X7" s="330"/>
      <c r="Y7" s="330"/>
      <c r="Z7" s="331"/>
      <c r="AA7" s="329">
        <v>2023</v>
      </c>
      <c r="AB7" s="330"/>
      <c r="AC7" s="330"/>
      <c r="AD7" s="331"/>
      <c r="AE7" s="329">
        <v>2024</v>
      </c>
      <c r="AF7" s="330"/>
      <c r="AG7" s="330"/>
      <c r="AH7" s="331"/>
    </row>
    <row r="8" spans="1:34" ht="15.75" customHeight="1" thickBot="1">
      <c r="A8" s="7"/>
      <c r="B8" s="29" t="s">
        <v>9</v>
      </c>
      <c r="C8" s="57" t="s">
        <v>32</v>
      </c>
      <c r="D8" s="58" t="s">
        <v>33</v>
      </c>
      <c r="E8" s="58" t="s">
        <v>34</v>
      </c>
      <c r="F8" s="58" t="s">
        <v>5</v>
      </c>
      <c r="G8" s="54" t="s">
        <v>0</v>
      </c>
      <c r="H8" s="55" t="s">
        <v>1</v>
      </c>
      <c r="I8" s="55" t="s">
        <v>2</v>
      </c>
      <c r="J8" s="56" t="s">
        <v>3</v>
      </c>
      <c r="K8" s="54" t="s">
        <v>0</v>
      </c>
      <c r="L8" s="55" t="s">
        <v>1</v>
      </c>
      <c r="M8" s="55" t="s">
        <v>2</v>
      </c>
      <c r="N8" s="56" t="s">
        <v>3</v>
      </c>
      <c r="O8" s="54" t="s">
        <v>0</v>
      </c>
      <c r="P8" s="55" t="s">
        <v>1</v>
      </c>
      <c r="Q8" s="55" t="s">
        <v>2</v>
      </c>
      <c r="R8" s="56" t="s">
        <v>3</v>
      </c>
      <c r="S8" s="54" t="s">
        <v>0</v>
      </c>
      <c r="T8" s="55" t="s">
        <v>1</v>
      </c>
      <c r="U8" s="55" t="s">
        <v>2</v>
      </c>
      <c r="V8" s="56" t="s">
        <v>3</v>
      </c>
      <c r="W8" s="54" t="s">
        <v>0</v>
      </c>
      <c r="X8" s="55" t="s">
        <v>1</v>
      </c>
      <c r="Y8" s="55" t="s">
        <v>2</v>
      </c>
      <c r="Z8" s="55" t="s">
        <v>3</v>
      </c>
      <c r="AA8" s="54" t="s">
        <v>0</v>
      </c>
      <c r="AB8" s="55" t="s">
        <v>1</v>
      </c>
      <c r="AC8" s="55" t="s">
        <v>2</v>
      </c>
      <c r="AD8" s="56" t="s">
        <v>3</v>
      </c>
      <c r="AE8" s="56" t="s">
        <v>0</v>
      </c>
      <c r="AF8" s="56" t="s">
        <v>1</v>
      </c>
      <c r="AG8" s="56" t="s">
        <v>2</v>
      </c>
      <c r="AH8" s="56" t="s">
        <v>3</v>
      </c>
    </row>
    <row r="9" spans="2:34" ht="21" customHeight="1">
      <c r="B9" s="206" t="s">
        <v>39</v>
      </c>
      <c r="C9" s="209" t="s">
        <v>52</v>
      </c>
      <c r="D9" s="273" t="s">
        <v>146</v>
      </c>
      <c r="F9" s="3" t="s">
        <v>38</v>
      </c>
      <c r="G9" s="276">
        <v>1741257938</v>
      </c>
      <c r="H9" s="277">
        <v>2981765290</v>
      </c>
      <c r="I9" s="277">
        <v>1843808286</v>
      </c>
      <c r="J9" s="275">
        <v>3798558048</v>
      </c>
      <c r="K9" s="276">
        <v>831884716</v>
      </c>
      <c r="L9" s="277">
        <v>3919285841</v>
      </c>
      <c r="M9" s="277">
        <v>2279438564</v>
      </c>
      <c r="N9" s="275">
        <v>4826747057</v>
      </c>
      <c r="O9" s="276">
        <v>1874118939</v>
      </c>
      <c r="P9" s="277">
        <v>1697905646</v>
      </c>
      <c r="Q9" s="277">
        <v>1697905646</v>
      </c>
      <c r="R9" s="275">
        <v>3696785708</v>
      </c>
      <c r="S9" s="276">
        <v>2707438382</v>
      </c>
      <c r="T9" s="277">
        <v>1308019572</v>
      </c>
      <c r="U9" s="277">
        <v>1942364636</v>
      </c>
      <c r="V9" s="275">
        <v>4226538470</v>
      </c>
      <c r="W9" s="278">
        <v>560503752</v>
      </c>
      <c r="X9" s="279">
        <v>460171642</v>
      </c>
      <c r="Y9" s="279">
        <v>615151740</v>
      </c>
      <c r="Z9" s="274">
        <v>879876852.25</v>
      </c>
      <c r="AA9" s="276">
        <v>752045906</v>
      </c>
      <c r="AB9" s="277">
        <v>7517075351</v>
      </c>
      <c r="AC9" s="277">
        <v>8322840231</v>
      </c>
      <c r="AD9" s="274">
        <v>13347752884</v>
      </c>
      <c r="AE9" s="274">
        <f>'SAISIE DES DONNEES-ok'!F9</f>
        <v>9147932972</v>
      </c>
      <c r="AF9" s="274">
        <f>'SAISIE DES DONNEES-ok'!F9</f>
        <v>9147932972</v>
      </c>
      <c r="AG9" s="274">
        <f>'SAISIE DES DONNEES-ok'!F9</f>
        <v>9147932972</v>
      </c>
      <c r="AH9" s="274">
        <f>'SAISIE DES DONNEES-ok'!F9</f>
        <v>9147932972</v>
      </c>
    </row>
    <row r="10" spans="2:34" ht="21" customHeight="1">
      <c r="B10" s="206" t="s">
        <v>40</v>
      </c>
      <c r="C10" s="209" t="s">
        <v>53</v>
      </c>
      <c r="D10" s="273" t="s">
        <v>147</v>
      </c>
      <c r="F10" s="3" t="s">
        <v>38</v>
      </c>
      <c r="G10" s="278">
        <v>239143789</v>
      </c>
      <c r="H10" s="279">
        <v>338624666</v>
      </c>
      <c r="I10" s="279">
        <v>560007551</v>
      </c>
      <c r="J10" s="274">
        <v>80844225</v>
      </c>
      <c r="K10" s="278">
        <v>975629822</v>
      </c>
      <c r="L10" s="279">
        <v>330924576</v>
      </c>
      <c r="M10" s="279">
        <v>1281610929</v>
      </c>
      <c r="N10" s="274">
        <v>1817707797</v>
      </c>
      <c r="O10" s="278">
        <v>754167076</v>
      </c>
      <c r="P10" s="279">
        <v>907844124</v>
      </c>
      <c r="Q10" s="279">
        <v>907844124</v>
      </c>
      <c r="R10" s="274">
        <v>890576059</v>
      </c>
      <c r="S10" s="278">
        <v>406386291</v>
      </c>
      <c r="T10" s="279">
        <v>802708759</v>
      </c>
      <c r="U10" s="279">
        <v>292610169</v>
      </c>
      <c r="V10" s="274">
        <v>1443087354</v>
      </c>
      <c r="W10" s="278">
        <v>213039500</v>
      </c>
      <c r="X10" s="279">
        <v>0</v>
      </c>
      <c r="Y10" s="279">
        <v>0</v>
      </c>
      <c r="Z10" s="274">
        <v>0</v>
      </c>
      <c r="AA10" s="278">
        <v>371975083</v>
      </c>
      <c r="AB10" s="279">
        <v>1435418307</v>
      </c>
      <c r="AC10" s="279">
        <v>542557964</v>
      </c>
      <c r="AD10" s="274">
        <v>497288135</v>
      </c>
      <c r="AE10" s="274">
        <f>'SAISIE DES DONNEES-ok'!F10</f>
        <v>441203931</v>
      </c>
      <c r="AF10" s="274">
        <f>'SAISIE DES DONNEES-ok'!F10</f>
        <v>441203931</v>
      </c>
      <c r="AG10" s="274">
        <f>'SAISIE DES DONNEES-ok'!F10</f>
        <v>441203931</v>
      </c>
      <c r="AH10" s="274">
        <f>'SAISIE DES DONNEES-ok'!F10</f>
        <v>441203931</v>
      </c>
    </row>
    <row r="11" spans="2:34" ht="21" customHeight="1" thickBot="1">
      <c r="B11" s="206" t="s">
        <v>143</v>
      </c>
      <c r="C11" s="209" t="s">
        <v>53</v>
      </c>
      <c r="D11" s="273" t="s">
        <v>148</v>
      </c>
      <c r="F11" s="3" t="s">
        <v>38</v>
      </c>
      <c r="G11" s="278">
        <v>0</v>
      </c>
      <c r="H11" s="279">
        <v>0</v>
      </c>
      <c r="I11" s="279">
        <v>97200000</v>
      </c>
      <c r="J11" s="274">
        <v>262700000</v>
      </c>
      <c r="K11" s="278">
        <v>82310200</v>
      </c>
      <c r="L11" s="279">
        <v>202633492</v>
      </c>
      <c r="M11" s="279">
        <v>68344180</v>
      </c>
      <c r="N11" s="274">
        <v>242149695</v>
      </c>
      <c r="O11" s="278">
        <v>100000000</v>
      </c>
      <c r="P11" s="279">
        <v>0</v>
      </c>
      <c r="Q11" s="279">
        <v>0</v>
      </c>
      <c r="R11" s="274">
        <v>64406780</v>
      </c>
      <c r="S11" s="278">
        <v>101694915</v>
      </c>
      <c r="T11" s="279">
        <v>380211864</v>
      </c>
      <c r="U11" s="279">
        <v>0</v>
      </c>
      <c r="V11" s="274">
        <v>0</v>
      </c>
      <c r="W11" s="278">
        <v>1380921415</v>
      </c>
      <c r="X11" s="279">
        <v>1032338976</v>
      </c>
      <c r="Y11" s="279">
        <v>1034899306</v>
      </c>
      <c r="Z11" s="274">
        <v>1192002491</v>
      </c>
      <c r="AA11" s="278">
        <v>132000000</v>
      </c>
      <c r="AB11" s="279">
        <v>0</v>
      </c>
      <c r="AC11" s="279">
        <v>149590999</v>
      </c>
      <c r="AD11" s="274">
        <v>281591000</v>
      </c>
      <c r="AE11" s="274">
        <f>'SAISIE DES DONNEES-ok'!F11</f>
        <v>0</v>
      </c>
      <c r="AF11" s="274">
        <f>'SAISIE DES DONNEES-ok'!F11</f>
        <v>0</v>
      </c>
      <c r="AG11" s="274">
        <f>'SAISIE DES DONNEES-ok'!F11</f>
        <v>0</v>
      </c>
      <c r="AH11" s="274">
        <f>'SAISIE DES DONNEES-ok'!F11</f>
        <v>0</v>
      </c>
    </row>
    <row r="12" spans="2:34" ht="21" customHeight="1" thickBot="1">
      <c r="B12" s="242" t="s">
        <v>53</v>
      </c>
      <c r="C12" s="236"/>
      <c r="D12" s="236"/>
      <c r="E12" s="236"/>
      <c r="F12" s="236"/>
      <c r="G12" s="278"/>
      <c r="H12" s="279"/>
      <c r="I12" s="279"/>
      <c r="J12" s="274"/>
      <c r="K12" s="278"/>
      <c r="L12" s="279"/>
      <c r="M12" s="279"/>
      <c r="N12" s="274"/>
      <c r="O12" s="278"/>
      <c r="P12" s="279"/>
      <c r="Q12" s="279"/>
      <c r="R12" s="274"/>
      <c r="S12" s="278"/>
      <c r="T12" s="279"/>
      <c r="U12" s="279"/>
      <c r="V12" s="274"/>
      <c r="W12" s="278"/>
      <c r="X12" s="279"/>
      <c r="Y12" s="279"/>
      <c r="Z12" s="274"/>
      <c r="AA12" s="278"/>
      <c r="AB12" s="279"/>
      <c r="AC12" s="279"/>
      <c r="AD12" s="274"/>
      <c r="AE12" s="274"/>
      <c r="AF12" s="274"/>
      <c r="AG12" s="274"/>
      <c r="AH12" s="274"/>
    </row>
    <row r="13" spans="2:34" ht="21" customHeight="1">
      <c r="B13" s="206" t="s">
        <v>84</v>
      </c>
      <c r="C13" s="209" t="s">
        <v>54</v>
      </c>
      <c r="D13" s="273" t="s">
        <v>200</v>
      </c>
      <c r="F13" s="3" t="s">
        <v>38</v>
      </c>
      <c r="G13" s="278">
        <v>871754442</v>
      </c>
      <c r="H13" s="279">
        <v>1138577855</v>
      </c>
      <c r="I13" s="279">
        <v>884770383</v>
      </c>
      <c r="J13" s="274">
        <v>545185684</v>
      </c>
      <c r="K13" s="278">
        <v>9614088</v>
      </c>
      <c r="L13" s="279">
        <v>2284047891</v>
      </c>
      <c r="M13" s="279">
        <v>2960141735</v>
      </c>
      <c r="N13" s="274">
        <v>2886997634</v>
      </c>
      <c r="O13" s="278">
        <v>2945735733</v>
      </c>
      <c r="P13" s="279">
        <v>3429343828</v>
      </c>
      <c r="Q13" s="279">
        <v>31031320</v>
      </c>
      <c r="R13" s="274">
        <v>3746065447</v>
      </c>
      <c r="S13" s="278">
        <v>298383008</v>
      </c>
      <c r="T13" s="279">
        <v>111846993</v>
      </c>
      <c r="U13" s="279">
        <v>223595000</v>
      </c>
      <c r="V13" s="274">
        <v>186220750</v>
      </c>
      <c r="W13" s="302">
        <v>617317641</v>
      </c>
      <c r="X13" s="303">
        <v>329038494</v>
      </c>
      <c r="Y13" s="303">
        <v>347318825</v>
      </c>
      <c r="Z13" s="304">
        <v>619922938</v>
      </c>
      <c r="AA13" s="278">
        <v>155386563</v>
      </c>
      <c r="AB13" s="279">
        <v>360695805</v>
      </c>
      <c r="AC13" s="279">
        <v>436736250</v>
      </c>
      <c r="AD13" s="274">
        <v>0</v>
      </c>
      <c r="AE13" s="274">
        <f>'SAISIE DES DONNEES-ok'!F13</f>
        <v>0</v>
      </c>
      <c r="AF13" s="274">
        <f>'SAISIE DES DONNEES-ok'!F13</f>
        <v>0</v>
      </c>
      <c r="AG13" s="274">
        <f>'SAISIE DES DONNEES-ok'!F13</f>
        <v>0</v>
      </c>
      <c r="AH13" s="274">
        <f>'SAISIE DES DONNEES-ok'!F13</f>
        <v>0</v>
      </c>
    </row>
    <row r="14" spans="2:34" ht="21" customHeight="1">
      <c r="B14" s="206" t="s">
        <v>85</v>
      </c>
      <c r="C14" s="209" t="s">
        <v>55</v>
      </c>
      <c r="D14" s="273" t="s">
        <v>149</v>
      </c>
      <c r="F14" s="3" t="s">
        <v>38</v>
      </c>
      <c r="G14" s="278">
        <v>348302380</v>
      </c>
      <c r="H14" s="279">
        <v>208443575</v>
      </c>
      <c r="I14" s="279">
        <v>107662462</v>
      </c>
      <c r="J14" s="274">
        <v>886520362</v>
      </c>
      <c r="K14" s="278">
        <v>603430524</v>
      </c>
      <c r="L14" s="279">
        <v>800053974</v>
      </c>
      <c r="M14" s="279">
        <v>639103786</v>
      </c>
      <c r="N14" s="274">
        <v>751588973</v>
      </c>
      <c r="O14" s="278">
        <v>417689049</v>
      </c>
      <c r="P14" s="279">
        <v>745473020</v>
      </c>
      <c r="Q14" s="279">
        <v>745473020</v>
      </c>
      <c r="R14" s="274">
        <v>2732577254</v>
      </c>
      <c r="S14" s="278">
        <v>577294677</v>
      </c>
      <c r="T14" s="279">
        <v>846865303</v>
      </c>
      <c r="U14" s="279">
        <v>782959291</v>
      </c>
      <c r="V14" s="274">
        <v>850740075</v>
      </c>
      <c r="W14" s="278">
        <v>2542</v>
      </c>
      <c r="X14" s="279">
        <v>0</v>
      </c>
      <c r="Y14" s="279">
        <v>0</v>
      </c>
      <c r="Z14" s="274">
        <v>0</v>
      </c>
      <c r="AA14" s="278">
        <v>1182297089</v>
      </c>
      <c r="AB14" s="279">
        <v>1510072812</v>
      </c>
      <c r="AC14" s="279">
        <v>1808003377</v>
      </c>
      <c r="AD14" s="274">
        <v>1963043010</v>
      </c>
      <c r="AE14" s="274">
        <f>'SAISIE DES DONNEES-ok'!F14</f>
        <v>1010301665</v>
      </c>
      <c r="AF14" s="274">
        <f>'SAISIE DES DONNEES-ok'!F14</f>
        <v>1010301665</v>
      </c>
      <c r="AG14" s="274">
        <f>'SAISIE DES DONNEES-ok'!F14</f>
        <v>1010301665</v>
      </c>
      <c r="AH14" s="274">
        <f>'SAISIE DES DONNEES-ok'!F14</f>
        <v>1010301665</v>
      </c>
    </row>
    <row r="15" spans="2:34" ht="21" customHeight="1">
      <c r="B15" s="206" t="s">
        <v>86</v>
      </c>
      <c r="C15" s="209" t="s">
        <v>54</v>
      </c>
      <c r="D15" s="273" t="s">
        <v>150</v>
      </c>
      <c r="F15" s="3" t="s">
        <v>38</v>
      </c>
      <c r="G15" s="278">
        <v>372867570</v>
      </c>
      <c r="H15" s="279">
        <v>446317212</v>
      </c>
      <c r="I15" s="279">
        <v>385344689</v>
      </c>
      <c r="J15" s="274">
        <v>290417529</v>
      </c>
      <c r="K15" s="278">
        <v>404380412</v>
      </c>
      <c r="L15" s="279">
        <v>127500000</v>
      </c>
      <c r="M15" s="279">
        <v>126250000</v>
      </c>
      <c r="N15" s="274">
        <v>126250000</v>
      </c>
      <c r="O15" s="278">
        <v>121250000</v>
      </c>
      <c r="P15" s="279">
        <v>121250000</v>
      </c>
      <c r="Q15" s="279">
        <v>121250000</v>
      </c>
      <c r="R15" s="274">
        <v>121250000</v>
      </c>
      <c r="S15" s="278">
        <v>162000000</v>
      </c>
      <c r="T15" s="279">
        <v>450000000</v>
      </c>
      <c r="U15" s="279">
        <v>180684474.62373447</v>
      </c>
      <c r="V15" s="274">
        <v>365000000</v>
      </c>
      <c r="W15" s="278">
        <v>7597797</v>
      </c>
      <c r="X15" s="279">
        <v>12169000</v>
      </c>
      <c r="Y15" s="279">
        <v>5219600</v>
      </c>
      <c r="Z15" s="274">
        <v>3865084</v>
      </c>
      <c r="AA15" s="278">
        <v>210735210</v>
      </c>
      <c r="AB15" s="279">
        <v>162104008</v>
      </c>
      <c r="AC15" s="279">
        <v>178073601</v>
      </c>
      <c r="AD15" s="274">
        <v>216398831</v>
      </c>
      <c r="AE15" s="274">
        <f>'SAISIE DES DONNEES-ok'!F15</f>
        <v>109166503.5</v>
      </c>
      <c r="AF15" s="274">
        <f>'SAISIE DES DONNEES-ok'!F15</f>
        <v>109166503.5</v>
      </c>
      <c r="AG15" s="274">
        <f>'SAISIE DES DONNEES-ok'!F15</f>
        <v>109166503.5</v>
      </c>
      <c r="AH15" s="274">
        <f>'SAISIE DES DONNEES-ok'!F15</f>
        <v>109166503.5</v>
      </c>
    </row>
    <row r="16" spans="2:34" ht="21" customHeight="1">
      <c r="B16" s="206" t="s">
        <v>40</v>
      </c>
      <c r="C16" s="209" t="s">
        <v>55</v>
      </c>
      <c r="D16" s="273" t="s">
        <v>151</v>
      </c>
      <c r="F16" s="3" t="s">
        <v>38</v>
      </c>
      <c r="G16" s="278">
        <v>209043947</v>
      </c>
      <c r="H16" s="279">
        <v>185677743</v>
      </c>
      <c r="I16" s="279">
        <v>160625114</v>
      </c>
      <c r="J16" s="274">
        <v>159131105</v>
      </c>
      <c r="K16" s="278">
        <v>152764026</v>
      </c>
      <c r="L16" s="279">
        <v>171154069</v>
      </c>
      <c r="M16" s="279">
        <v>193914190</v>
      </c>
      <c r="N16" s="274">
        <v>200659072</v>
      </c>
      <c r="O16" s="278">
        <v>210548174</v>
      </c>
      <c r="P16" s="279">
        <v>199911922</v>
      </c>
      <c r="Q16" s="279">
        <v>199911922</v>
      </c>
      <c r="R16" s="274">
        <v>214702280</v>
      </c>
      <c r="S16" s="278">
        <v>188566874</v>
      </c>
      <c r="T16" s="279">
        <v>194729622</v>
      </c>
      <c r="U16" s="279">
        <v>275448761</v>
      </c>
      <c r="V16" s="274">
        <v>182353423</v>
      </c>
      <c r="W16" s="305"/>
      <c r="X16" s="306"/>
      <c r="Y16" s="306"/>
      <c r="Z16" s="307"/>
      <c r="AA16" s="278">
        <v>185593963</v>
      </c>
      <c r="AB16" s="279">
        <v>163692782</v>
      </c>
      <c r="AC16" s="279">
        <v>274298864</v>
      </c>
      <c r="AD16" s="274">
        <v>209454868</v>
      </c>
      <c r="AE16" s="274">
        <f>'SAISIE DES DONNEES-ok'!F16</f>
        <v>169629785</v>
      </c>
      <c r="AF16" s="274">
        <f>'SAISIE DES DONNEES-ok'!F16</f>
        <v>169629785</v>
      </c>
      <c r="AG16" s="274">
        <f>'SAISIE DES DONNEES-ok'!F16</f>
        <v>169629785</v>
      </c>
      <c r="AH16" s="274">
        <f>'SAISIE DES DONNEES-ok'!F16</f>
        <v>169629785</v>
      </c>
    </row>
    <row r="17" spans="2:34" ht="21" customHeight="1" thickBot="1">
      <c r="B17" s="206" t="s">
        <v>39</v>
      </c>
      <c r="C17" s="209" t="s">
        <v>55</v>
      </c>
      <c r="D17" s="273" t="s">
        <v>152</v>
      </c>
      <c r="F17" s="3" t="s">
        <v>38</v>
      </c>
      <c r="G17" s="278">
        <v>89012171</v>
      </c>
      <c r="H17" s="279">
        <v>86779816</v>
      </c>
      <c r="I17" s="279">
        <v>91435275</v>
      </c>
      <c r="J17" s="274">
        <v>105962948</v>
      </c>
      <c r="K17" s="278">
        <v>77734683</v>
      </c>
      <c r="L17" s="279">
        <v>73353765</v>
      </c>
      <c r="M17" s="279">
        <v>137268029</v>
      </c>
      <c r="N17" s="274">
        <v>122204604</v>
      </c>
      <c r="O17" s="278">
        <v>82321954</v>
      </c>
      <c r="P17" s="279">
        <v>96676893</v>
      </c>
      <c r="Q17" s="279">
        <v>96676893</v>
      </c>
      <c r="R17" s="274">
        <v>101613530</v>
      </c>
      <c r="S17" s="278">
        <v>97724689</v>
      </c>
      <c r="T17" s="279">
        <v>120048443</v>
      </c>
      <c r="U17" s="279">
        <v>133979503</v>
      </c>
      <c r="V17" s="274">
        <v>144391670</v>
      </c>
      <c r="W17" s="278">
        <v>890844286</v>
      </c>
      <c r="X17" s="279">
        <v>865265731</v>
      </c>
      <c r="Y17" s="279">
        <v>251877849</v>
      </c>
      <c r="Z17" s="274">
        <v>1655351653</v>
      </c>
      <c r="AA17" s="278">
        <v>107723891</v>
      </c>
      <c r="AB17" s="279">
        <v>149292218</v>
      </c>
      <c r="AC17" s="279">
        <v>188639624</v>
      </c>
      <c r="AD17" s="274">
        <v>180363127</v>
      </c>
      <c r="AE17" s="274">
        <f>'SAISIE DES DONNEES-ok'!F17</f>
        <v>223564997</v>
      </c>
      <c r="AF17" s="274">
        <f>'SAISIE DES DONNEES-ok'!F17</f>
        <v>223564997</v>
      </c>
      <c r="AG17" s="274">
        <f>'SAISIE DES DONNEES-ok'!F17</f>
        <v>223564997</v>
      </c>
      <c r="AH17" s="274">
        <f>'SAISIE DES DONNEES-ok'!F17</f>
        <v>223564997</v>
      </c>
    </row>
    <row r="18" spans="2:34" ht="21" customHeight="1" thickBot="1">
      <c r="B18" s="242" t="s">
        <v>54</v>
      </c>
      <c r="C18" s="236"/>
      <c r="D18" s="236"/>
      <c r="E18" s="236"/>
      <c r="F18" s="236"/>
      <c r="G18" s="278"/>
      <c r="H18" s="279"/>
      <c r="I18" s="279"/>
      <c r="J18" s="274"/>
      <c r="K18" s="278"/>
      <c r="L18" s="279"/>
      <c r="M18" s="279"/>
      <c r="N18" s="274"/>
      <c r="O18" s="278"/>
      <c r="P18" s="279"/>
      <c r="Q18" s="279"/>
      <c r="R18" s="274"/>
      <c r="S18" s="278"/>
      <c r="T18" s="279"/>
      <c r="U18" s="279"/>
      <c r="V18" s="274"/>
      <c r="W18" s="278"/>
      <c r="X18" s="279"/>
      <c r="Y18" s="279"/>
      <c r="Z18" s="274"/>
      <c r="AA18" s="278"/>
      <c r="AB18" s="279"/>
      <c r="AC18" s="279"/>
      <c r="AD18" s="274"/>
      <c r="AE18" s="274"/>
      <c r="AF18" s="274"/>
      <c r="AG18" s="274"/>
      <c r="AH18" s="274"/>
    </row>
    <row r="19" spans="2:34" ht="21" customHeight="1">
      <c r="B19" s="206" t="s">
        <v>143</v>
      </c>
      <c r="C19" s="209" t="s">
        <v>56</v>
      </c>
      <c r="D19" s="273" t="s">
        <v>153</v>
      </c>
      <c r="F19" s="3" t="s">
        <v>38</v>
      </c>
      <c r="G19" s="278">
        <v>1099451091</v>
      </c>
      <c r="H19" s="279">
        <v>1461511967</v>
      </c>
      <c r="I19" s="279">
        <v>1556186393</v>
      </c>
      <c r="J19" s="274">
        <v>2020638586</v>
      </c>
      <c r="K19" s="278">
        <v>1400744144</v>
      </c>
      <c r="L19" s="279">
        <v>1076308488</v>
      </c>
      <c r="M19" s="279">
        <v>1606265800</v>
      </c>
      <c r="N19" s="274">
        <v>2630181020</v>
      </c>
      <c r="O19" s="278">
        <v>1524057917</v>
      </c>
      <c r="P19" s="279">
        <v>1739863907</v>
      </c>
      <c r="Q19" s="279">
        <v>2378733871</v>
      </c>
      <c r="R19" s="274">
        <v>1702670324</v>
      </c>
      <c r="S19" s="278">
        <v>1872820668</v>
      </c>
      <c r="T19" s="279">
        <v>1902188813</v>
      </c>
      <c r="U19" s="279">
        <v>2598781954</v>
      </c>
      <c r="V19" s="274">
        <v>2276704459</v>
      </c>
      <c r="W19" s="278">
        <v>8397160996</v>
      </c>
      <c r="X19" s="279">
        <v>10002119302</v>
      </c>
      <c r="Y19" s="279">
        <v>11488916999</v>
      </c>
      <c r="Z19" s="274">
        <v>9740793117</v>
      </c>
      <c r="AA19" s="278">
        <v>2473390351</v>
      </c>
      <c r="AB19" s="279">
        <v>2589677880</v>
      </c>
      <c r="AC19" s="279">
        <v>2778648731</v>
      </c>
      <c r="AD19" s="274">
        <v>4471880641</v>
      </c>
      <c r="AE19" s="274">
        <f>'SAISIE DES DONNEES-ok'!F19</f>
        <v>4599702198</v>
      </c>
      <c r="AF19" s="274">
        <f>'SAISIE DES DONNEES-ok'!F19</f>
        <v>4599702198</v>
      </c>
      <c r="AG19" s="274">
        <f>'SAISIE DES DONNEES-ok'!F19</f>
        <v>4599702198</v>
      </c>
      <c r="AH19" s="274">
        <f>'SAISIE DES DONNEES-ok'!F19</f>
        <v>4599702198</v>
      </c>
    </row>
    <row r="20" spans="2:34" ht="21" customHeight="1">
      <c r="B20" s="206" t="s">
        <v>39</v>
      </c>
      <c r="C20" s="209" t="s">
        <v>57</v>
      </c>
      <c r="D20" s="273" t="s">
        <v>154</v>
      </c>
      <c r="F20" s="3" t="s">
        <v>38</v>
      </c>
      <c r="G20" s="278">
        <v>945210886</v>
      </c>
      <c r="H20" s="279">
        <v>899270698</v>
      </c>
      <c r="I20" s="279">
        <v>999743343</v>
      </c>
      <c r="J20" s="274">
        <v>960076663</v>
      </c>
      <c r="K20" s="278">
        <v>885483427</v>
      </c>
      <c r="L20" s="279">
        <v>941691036</v>
      </c>
      <c r="M20" s="279">
        <v>1304376554</v>
      </c>
      <c r="N20" s="274">
        <v>1207954230</v>
      </c>
      <c r="O20" s="278">
        <v>1086256815</v>
      </c>
      <c r="P20" s="279">
        <v>1063215627</v>
      </c>
      <c r="Q20" s="279">
        <v>1063215627</v>
      </c>
      <c r="R20" s="274">
        <v>1142571901</v>
      </c>
      <c r="S20" s="278">
        <v>1171068465</v>
      </c>
      <c r="T20" s="279">
        <v>1397948258</v>
      </c>
      <c r="U20" s="279">
        <v>1400500298</v>
      </c>
      <c r="V20" s="274">
        <v>1539866878</v>
      </c>
      <c r="W20" s="278">
        <v>1835902084</v>
      </c>
      <c r="X20" s="279">
        <v>2087363553</v>
      </c>
      <c r="Y20" s="279">
        <v>2172163563</v>
      </c>
      <c r="Z20" s="274">
        <v>2217029789</v>
      </c>
      <c r="AA20" s="278">
        <v>1098665929</v>
      </c>
      <c r="AB20" s="279">
        <v>1549864993</v>
      </c>
      <c r="AC20" s="279">
        <v>1629776465</v>
      </c>
      <c r="AD20" s="274">
        <v>1607176092</v>
      </c>
      <c r="AE20" s="274">
        <f>'SAISIE DES DONNEES-ok'!F20</f>
        <v>1758598759</v>
      </c>
      <c r="AF20" s="274">
        <f>'SAISIE DES DONNEES-ok'!F20</f>
        <v>1758598759</v>
      </c>
      <c r="AG20" s="274">
        <f>'SAISIE DES DONNEES-ok'!F20</f>
        <v>1758598759</v>
      </c>
      <c r="AH20" s="274">
        <f>'SAISIE DES DONNEES-ok'!F20</f>
        <v>1758598759</v>
      </c>
    </row>
    <row r="21" spans="2:34" ht="21" customHeight="1">
      <c r="B21" s="206" t="s">
        <v>87</v>
      </c>
      <c r="C21" s="209" t="s">
        <v>58</v>
      </c>
      <c r="D21" s="273" t="s">
        <v>155</v>
      </c>
      <c r="F21" s="3" t="s">
        <v>38</v>
      </c>
      <c r="G21" s="278">
        <v>286525900</v>
      </c>
      <c r="H21" s="279">
        <v>426847379</v>
      </c>
      <c r="I21" s="279">
        <v>499786024</v>
      </c>
      <c r="J21" s="274">
        <v>150589060</v>
      </c>
      <c r="K21" s="278">
        <v>279913242</v>
      </c>
      <c r="L21" s="279">
        <v>397887818</v>
      </c>
      <c r="M21" s="279">
        <v>160614820</v>
      </c>
      <c r="N21" s="274">
        <v>148879559</v>
      </c>
      <c r="O21" s="278">
        <v>461696210</v>
      </c>
      <c r="P21" s="279">
        <v>622423615</v>
      </c>
      <c r="Q21" s="279">
        <v>266695209</v>
      </c>
      <c r="R21" s="274">
        <v>80510261</v>
      </c>
      <c r="S21" s="278">
        <v>52482563</v>
      </c>
      <c r="T21" s="279">
        <v>79739604</v>
      </c>
      <c r="U21" s="279">
        <v>180824570</v>
      </c>
      <c r="V21" s="274">
        <v>785670330</v>
      </c>
      <c r="W21" s="278">
        <v>250000000</v>
      </c>
      <c r="X21" s="279">
        <v>250000000</v>
      </c>
      <c r="Y21" s="279">
        <v>250000000</v>
      </c>
      <c r="Z21" s="274">
        <v>256058282.3252885</v>
      </c>
      <c r="AA21" s="278">
        <v>293393102</v>
      </c>
      <c r="AB21" s="279">
        <v>201016786</v>
      </c>
      <c r="AC21" s="279">
        <v>127894518</v>
      </c>
      <c r="AD21" s="274">
        <v>84100800</v>
      </c>
      <c r="AE21" s="274">
        <f>'SAISIE DES DONNEES-ok'!F21</f>
        <v>206341166</v>
      </c>
      <c r="AF21" s="274">
        <f>'SAISIE DES DONNEES-ok'!F21</f>
        <v>206341166</v>
      </c>
      <c r="AG21" s="274">
        <f>'SAISIE DES DONNEES-ok'!F21</f>
        <v>206341166</v>
      </c>
      <c r="AH21" s="274">
        <f>'SAISIE DES DONNEES-ok'!F21</f>
        <v>206341166</v>
      </c>
    </row>
    <row r="22" spans="2:34" ht="21" customHeight="1" thickBot="1">
      <c r="B22" s="206" t="s">
        <v>88</v>
      </c>
      <c r="C22" s="209" t="s">
        <v>57</v>
      </c>
      <c r="D22" s="273" t="s">
        <v>156</v>
      </c>
      <c r="F22" s="3" t="s">
        <v>38</v>
      </c>
      <c r="G22" s="278">
        <v>232197157</v>
      </c>
      <c r="H22" s="279">
        <v>255323364</v>
      </c>
      <c r="I22" s="279">
        <v>356988482</v>
      </c>
      <c r="J22" s="274">
        <v>392112200</v>
      </c>
      <c r="K22" s="278">
        <v>268101316</v>
      </c>
      <c r="L22" s="279">
        <v>292623098</v>
      </c>
      <c r="M22" s="279">
        <v>269090577</v>
      </c>
      <c r="N22" s="274">
        <v>333126445</v>
      </c>
      <c r="O22" s="278">
        <v>253722489</v>
      </c>
      <c r="P22" s="279">
        <v>408868544</v>
      </c>
      <c r="Q22" s="279">
        <v>408868544</v>
      </c>
      <c r="R22" s="274">
        <v>566616361</v>
      </c>
      <c r="S22" s="278">
        <v>712510145</v>
      </c>
      <c r="T22" s="279">
        <v>606522293</v>
      </c>
      <c r="U22" s="279">
        <v>608134516</v>
      </c>
      <c r="V22" s="274">
        <v>640444840</v>
      </c>
      <c r="W22" s="278">
        <v>102221885</v>
      </c>
      <c r="X22" s="279">
        <v>121962545</v>
      </c>
      <c r="Y22" s="279">
        <v>164799085</v>
      </c>
      <c r="Z22" s="274">
        <v>175084960</v>
      </c>
      <c r="AA22" s="278">
        <v>609067849</v>
      </c>
      <c r="AB22" s="279">
        <v>1082529858</v>
      </c>
      <c r="AC22" s="279">
        <v>2727088551</v>
      </c>
      <c r="AD22" s="274">
        <v>816136142</v>
      </c>
      <c r="AE22" s="274">
        <f>'SAISIE DES DONNEES-ok'!F22</f>
        <v>800619693</v>
      </c>
      <c r="AF22" s="274">
        <f>'SAISIE DES DONNEES-ok'!F22</f>
        <v>800619693</v>
      </c>
      <c r="AG22" s="274">
        <f>'SAISIE DES DONNEES-ok'!F22</f>
        <v>800619693</v>
      </c>
      <c r="AH22" s="274">
        <f>'SAISIE DES DONNEES-ok'!F22</f>
        <v>800619693</v>
      </c>
    </row>
    <row r="23" spans="2:34" ht="21" customHeight="1" thickBot="1">
      <c r="B23" s="242" t="s">
        <v>57</v>
      </c>
      <c r="C23" s="236"/>
      <c r="D23" s="236"/>
      <c r="E23" s="236"/>
      <c r="F23" s="236"/>
      <c r="G23" s="278"/>
      <c r="H23" s="279"/>
      <c r="I23" s="279"/>
      <c r="J23" s="274"/>
      <c r="K23" s="278"/>
      <c r="L23" s="279"/>
      <c r="M23" s="279"/>
      <c r="N23" s="274"/>
      <c r="O23" s="278"/>
      <c r="P23" s="279"/>
      <c r="Q23" s="279"/>
      <c r="R23" s="274"/>
      <c r="S23" s="278"/>
      <c r="T23" s="279"/>
      <c r="U23" s="279"/>
      <c r="V23" s="274"/>
      <c r="W23" s="278">
        <v>202620523</v>
      </c>
      <c r="X23" s="279">
        <v>611737272</v>
      </c>
      <c r="Y23" s="282">
        <v>1054824720</v>
      </c>
      <c r="Z23" s="274">
        <v>385502697</v>
      </c>
      <c r="AA23" s="278"/>
      <c r="AB23" s="279"/>
      <c r="AC23" s="279"/>
      <c r="AD23" s="274"/>
      <c r="AE23" s="274"/>
      <c r="AF23" s="274"/>
      <c r="AG23" s="274"/>
      <c r="AH23" s="274"/>
    </row>
    <row r="24" spans="2:34" ht="21" customHeight="1">
      <c r="B24" s="206" t="s">
        <v>42</v>
      </c>
      <c r="C24" s="209" t="s">
        <v>59</v>
      </c>
      <c r="D24" s="273" t="s">
        <v>157</v>
      </c>
      <c r="F24" s="3" t="s">
        <v>38</v>
      </c>
      <c r="G24" s="278">
        <v>3619807855</v>
      </c>
      <c r="H24" s="279">
        <v>2890066927</v>
      </c>
      <c r="I24" s="279">
        <v>3546885794</v>
      </c>
      <c r="J24" s="274">
        <v>3617650361</v>
      </c>
      <c r="K24" s="278">
        <v>3727994679</v>
      </c>
      <c r="L24" s="279">
        <v>8064628871</v>
      </c>
      <c r="M24" s="279">
        <v>11129996559</v>
      </c>
      <c r="N24" s="274">
        <v>5456857978</v>
      </c>
      <c r="O24" s="278">
        <v>5460346380</v>
      </c>
      <c r="P24" s="279">
        <v>5205276667</v>
      </c>
      <c r="Q24" s="279">
        <v>5205276667</v>
      </c>
      <c r="R24" s="274">
        <v>5516615653</v>
      </c>
      <c r="S24" s="278">
        <v>6780198643</v>
      </c>
      <c r="T24" s="279">
        <v>8866608168</v>
      </c>
      <c r="U24" s="279">
        <v>7787271342</v>
      </c>
      <c r="V24" s="274">
        <v>11453737450</v>
      </c>
      <c r="W24" s="278">
        <v>669656010</v>
      </c>
      <c r="X24" s="279">
        <v>646522060</v>
      </c>
      <c r="Y24" s="282">
        <v>629315861</v>
      </c>
      <c r="Z24" s="274">
        <v>619345830</v>
      </c>
      <c r="AA24" s="274">
        <v>8367705744</v>
      </c>
      <c r="AB24" s="274">
        <v>8912534766</v>
      </c>
      <c r="AC24" s="274">
        <v>3503716727</v>
      </c>
      <c r="AD24" s="274">
        <v>3117989856</v>
      </c>
      <c r="AE24" s="274">
        <f>'SAISIE DES DONNEES-ok'!F24</f>
        <v>13487921494</v>
      </c>
      <c r="AF24" s="274">
        <f>'SAISIE DES DONNEES-ok'!F24</f>
        <v>13487921494</v>
      </c>
      <c r="AG24" s="274">
        <f>'SAISIE DES DONNEES-ok'!F24</f>
        <v>13487921494</v>
      </c>
      <c r="AH24" s="274">
        <f>'SAISIE DES DONNEES-ok'!F24</f>
        <v>13487921494</v>
      </c>
    </row>
    <row r="25" spans="2:34" ht="21" customHeight="1" thickBot="1">
      <c r="B25" s="206" t="s">
        <v>41</v>
      </c>
      <c r="C25" s="209" t="s">
        <v>59</v>
      </c>
      <c r="D25" s="273" t="s">
        <v>158</v>
      </c>
      <c r="F25" s="3" t="s">
        <v>38</v>
      </c>
      <c r="G25" s="278">
        <v>78694914</v>
      </c>
      <c r="H25" s="279">
        <v>127902542</v>
      </c>
      <c r="I25" s="279">
        <v>211127119</v>
      </c>
      <c r="J25" s="274">
        <v>260721186</v>
      </c>
      <c r="K25" s="278">
        <v>256432204</v>
      </c>
      <c r="L25" s="279">
        <v>170957628</v>
      </c>
      <c r="M25" s="279">
        <v>190419491</v>
      </c>
      <c r="N25" s="274">
        <v>219838983</v>
      </c>
      <c r="O25" s="278">
        <v>99529661</v>
      </c>
      <c r="P25" s="279">
        <v>186809322</v>
      </c>
      <c r="Q25" s="279">
        <v>137728814</v>
      </c>
      <c r="R25" s="274">
        <v>172923729</v>
      </c>
      <c r="S25" s="278">
        <v>263825255</v>
      </c>
      <c r="T25" s="279">
        <v>229618051</v>
      </c>
      <c r="U25" s="279">
        <v>161472458</v>
      </c>
      <c r="V25" s="274">
        <v>114965423</v>
      </c>
      <c r="W25" s="278">
        <v>200987791.79166964</v>
      </c>
      <c r="X25" s="279">
        <v>244659998.5946997</v>
      </c>
      <c r="Y25" s="279">
        <v>265944656.5886315</v>
      </c>
      <c r="Z25" s="274">
        <v>226308646.573857</v>
      </c>
      <c r="AA25" s="278">
        <v>215703559</v>
      </c>
      <c r="AB25" s="279">
        <v>152660339</v>
      </c>
      <c r="AC25" s="279">
        <v>228853892</v>
      </c>
      <c r="AD25" s="274">
        <v>297889693</v>
      </c>
      <c r="AE25" s="274">
        <f>'SAISIE DES DONNEES-ok'!F25</f>
        <v>164645060</v>
      </c>
      <c r="AF25" s="274">
        <f>'SAISIE DES DONNEES-ok'!F25</f>
        <v>164645060</v>
      </c>
      <c r="AG25" s="274">
        <f>'SAISIE DES DONNEES-ok'!F25</f>
        <v>164645060</v>
      </c>
      <c r="AH25" s="274">
        <f>'SAISIE DES DONNEES-ok'!F25</f>
        <v>164645060</v>
      </c>
    </row>
    <row r="26" spans="2:34" ht="21" customHeight="1" thickBot="1">
      <c r="B26" s="242" t="s">
        <v>59</v>
      </c>
      <c r="C26" s="236"/>
      <c r="D26" s="236"/>
      <c r="E26" s="236"/>
      <c r="F26" s="236"/>
      <c r="G26" s="278"/>
      <c r="H26" s="279"/>
      <c r="I26" s="279"/>
      <c r="J26" s="274"/>
      <c r="K26" s="278"/>
      <c r="L26" s="279"/>
      <c r="M26" s="279"/>
      <c r="N26" s="274"/>
      <c r="O26" s="278"/>
      <c r="P26" s="279"/>
      <c r="Q26" s="279"/>
      <c r="R26" s="274"/>
      <c r="S26" s="278"/>
      <c r="T26" s="279"/>
      <c r="U26" s="279"/>
      <c r="V26" s="274"/>
      <c r="W26" s="278">
        <v>353962591</v>
      </c>
      <c r="X26" s="279">
        <v>337146480</v>
      </c>
      <c r="Y26" s="279">
        <v>402733821</v>
      </c>
      <c r="Z26" s="274">
        <v>385594008</v>
      </c>
      <c r="AA26" s="278"/>
      <c r="AB26" s="279"/>
      <c r="AC26" s="279"/>
      <c r="AD26" s="274"/>
      <c r="AE26" s="274"/>
      <c r="AF26" s="274"/>
      <c r="AG26" s="274"/>
      <c r="AH26" s="274"/>
    </row>
    <row r="27" spans="2:34" ht="23.25" customHeight="1" thickBot="1">
      <c r="B27" s="206" t="s">
        <v>84</v>
      </c>
      <c r="C27" s="209" t="s">
        <v>60</v>
      </c>
      <c r="D27" s="273" t="s">
        <v>159</v>
      </c>
      <c r="F27" s="3" t="s">
        <v>38</v>
      </c>
      <c r="G27" s="278">
        <v>8499605618</v>
      </c>
      <c r="H27" s="279">
        <v>11101134090</v>
      </c>
      <c r="I27" s="279">
        <v>8626511239</v>
      </c>
      <c r="J27" s="274">
        <v>5315560426</v>
      </c>
      <c r="K27" s="278">
        <v>70903899</v>
      </c>
      <c r="L27" s="279">
        <v>16844853198</v>
      </c>
      <c r="M27" s="279">
        <v>21831045372</v>
      </c>
      <c r="N27" s="274">
        <v>21291607552</v>
      </c>
      <c r="O27" s="278">
        <v>21724801034</v>
      </c>
      <c r="P27" s="279">
        <v>25291410737</v>
      </c>
      <c r="Q27" s="279">
        <v>228855985</v>
      </c>
      <c r="R27" s="274">
        <v>27627232675</v>
      </c>
      <c r="S27" s="278">
        <v>1752449822</v>
      </c>
      <c r="T27" s="279">
        <v>631396978</v>
      </c>
      <c r="U27" s="279">
        <v>172318721</v>
      </c>
      <c r="V27" s="274">
        <v>975540976</v>
      </c>
      <c r="W27" s="278">
        <v>357182900</v>
      </c>
      <c r="X27" s="279">
        <v>187280399</v>
      </c>
      <c r="Y27" s="279">
        <v>259612942</v>
      </c>
      <c r="Z27" s="274">
        <v>380366128</v>
      </c>
      <c r="AA27" s="278">
        <v>0</v>
      </c>
      <c r="AB27" s="279">
        <v>0</v>
      </c>
      <c r="AC27" s="279">
        <v>755113742</v>
      </c>
      <c r="AD27" s="274">
        <v>1218388727</v>
      </c>
      <c r="AE27" s="274">
        <f>'SAISIE DES DONNEES-ok'!F27</f>
        <v>755113742</v>
      </c>
      <c r="AF27" s="274">
        <f>'SAISIE DES DONNEES-ok'!F27</f>
        <v>755113742</v>
      </c>
      <c r="AG27" s="274">
        <f>'SAISIE DES DONNEES-ok'!F27</f>
        <v>755113742</v>
      </c>
      <c r="AH27" s="274">
        <f>'SAISIE DES DONNEES-ok'!F27</f>
        <v>755113742</v>
      </c>
    </row>
    <row r="28" spans="2:34" ht="21" customHeight="1" thickBot="1">
      <c r="B28" s="242" t="s">
        <v>63</v>
      </c>
      <c r="C28" s="236"/>
      <c r="D28" s="236"/>
      <c r="E28" s="236"/>
      <c r="F28" s="236"/>
      <c r="G28" s="278"/>
      <c r="H28" s="279"/>
      <c r="I28" s="279"/>
      <c r="J28" s="274"/>
      <c r="K28" s="278"/>
      <c r="L28" s="279"/>
      <c r="M28" s="279"/>
      <c r="N28" s="274"/>
      <c r="O28" s="278"/>
      <c r="P28" s="279"/>
      <c r="Q28" s="279"/>
      <c r="R28" s="274"/>
      <c r="S28" s="278"/>
      <c r="T28" s="279"/>
      <c r="U28" s="279"/>
      <c r="V28" s="274"/>
      <c r="W28" s="278">
        <v>0</v>
      </c>
      <c r="X28" s="279">
        <v>0</v>
      </c>
      <c r="Y28" s="279">
        <v>0</v>
      </c>
      <c r="Z28" s="274">
        <v>0</v>
      </c>
      <c r="AA28" s="278"/>
      <c r="AB28" s="279"/>
      <c r="AC28" s="279"/>
      <c r="AD28" s="274"/>
      <c r="AE28" s="274"/>
      <c r="AF28" s="274"/>
      <c r="AG28" s="274"/>
      <c r="AH28" s="274"/>
    </row>
    <row r="29" spans="2:34" ht="21" customHeight="1">
      <c r="B29" s="206" t="s">
        <v>44</v>
      </c>
      <c r="C29" s="209" t="s">
        <v>95</v>
      </c>
      <c r="D29" s="273" t="s">
        <v>160</v>
      </c>
      <c r="F29" s="3" t="s">
        <v>38</v>
      </c>
      <c r="G29" s="278">
        <v>2599752452</v>
      </c>
      <c r="H29" s="279">
        <v>2478940679</v>
      </c>
      <c r="I29" s="279">
        <v>2478813558</v>
      </c>
      <c r="J29" s="274">
        <v>2478813557</v>
      </c>
      <c r="K29" s="278">
        <v>2478813557</v>
      </c>
      <c r="L29" s="279">
        <v>2478813562</v>
      </c>
      <c r="M29" s="279">
        <v>2478813560</v>
      </c>
      <c r="N29" s="274">
        <v>2529661016</v>
      </c>
      <c r="O29" s="278">
        <v>2491525425</v>
      </c>
      <c r="P29" s="279">
        <v>2809322032</v>
      </c>
      <c r="Q29" s="279">
        <v>2809322032</v>
      </c>
      <c r="R29" s="274">
        <v>2982203389</v>
      </c>
      <c r="S29" s="278">
        <v>2600847457</v>
      </c>
      <c r="T29" s="279">
        <v>3031779660</v>
      </c>
      <c r="U29" s="279">
        <v>2399364408</v>
      </c>
      <c r="V29" s="274">
        <v>3389491525</v>
      </c>
      <c r="W29" s="278">
        <v>170142882</v>
      </c>
      <c r="X29" s="279">
        <v>167051440</v>
      </c>
      <c r="Y29" s="279">
        <v>147467627</v>
      </c>
      <c r="Z29" s="274">
        <v>237141610</v>
      </c>
      <c r="AA29" s="278">
        <v>2992372879</v>
      </c>
      <c r="AB29" s="279">
        <v>3908008475</v>
      </c>
      <c r="AC29" s="279">
        <v>2533093219</v>
      </c>
      <c r="AD29" s="274">
        <v>3947457626</v>
      </c>
      <c r="AE29" s="274">
        <f>'SAISIE DES DONNEES-ok'!F29</f>
        <v>4429014831</v>
      </c>
      <c r="AF29" s="274">
        <f>'SAISIE DES DONNEES-ok'!F29</f>
        <v>4429014831</v>
      </c>
      <c r="AG29" s="274">
        <f>'SAISIE DES DONNEES-ok'!F29</f>
        <v>4429014831</v>
      </c>
      <c r="AH29" s="274">
        <f>'SAISIE DES DONNEES-ok'!F29</f>
        <v>4429014831</v>
      </c>
    </row>
    <row r="30" spans="2:34" ht="21" customHeight="1">
      <c r="B30" s="206" t="s">
        <v>210</v>
      </c>
      <c r="C30" s="209" t="s">
        <v>95</v>
      </c>
      <c r="D30" s="273" t="s">
        <v>161</v>
      </c>
      <c r="F30" s="3" t="s">
        <v>38</v>
      </c>
      <c r="G30" s="278">
        <v>3565379771</v>
      </c>
      <c r="H30" s="279">
        <v>505271350</v>
      </c>
      <c r="I30" s="279">
        <v>4705707898</v>
      </c>
      <c r="J30" s="274">
        <v>0</v>
      </c>
      <c r="K30" s="278">
        <v>2711299853</v>
      </c>
      <c r="L30" s="279">
        <v>3505429302</v>
      </c>
      <c r="M30" s="279">
        <v>0</v>
      </c>
      <c r="N30" s="274">
        <v>2413456128</v>
      </c>
      <c r="O30" s="278">
        <v>0</v>
      </c>
      <c r="P30" s="279">
        <v>3585315625</v>
      </c>
      <c r="Q30" s="279">
        <v>5294453434</v>
      </c>
      <c r="R30" s="274">
        <v>0</v>
      </c>
      <c r="S30" s="278">
        <v>2453507709</v>
      </c>
      <c r="T30" s="279">
        <v>605268665</v>
      </c>
      <c r="U30" s="279">
        <v>5902405585</v>
      </c>
      <c r="V30" s="274">
        <v>3562200511</v>
      </c>
      <c r="W30" s="278">
        <v>0</v>
      </c>
      <c r="X30" s="279">
        <v>0</v>
      </c>
      <c r="Y30" s="279">
        <v>0</v>
      </c>
      <c r="Z30" s="274">
        <v>0</v>
      </c>
      <c r="AA30" s="278">
        <v>0</v>
      </c>
      <c r="AB30" s="279">
        <v>0</v>
      </c>
      <c r="AC30" s="279">
        <v>1741139940</v>
      </c>
      <c r="AD30" s="274">
        <v>3868275316</v>
      </c>
      <c r="AE30" s="274">
        <f>'SAISIE DES DONNEES-ok'!F30</f>
        <v>25784820</v>
      </c>
      <c r="AF30" s="274">
        <f>'SAISIE DES DONNEES-ok'!F30</f>
        <v>25784820</v>
      </c>
      <c r="AG30" s="274">
        <f>'SAISIE DES DONNEES-ok'!F30</f>
        <v>25784820</v>
      </c>
      <c r="AH30" s="274">
        <f>'SAISIE DES DONNEES-ok'!F30</f>
        <v>25784820</v>
      </c>
    </row>
    <row r="31" spans="2:34" ht="21" customHeight="1">
      <c r="B31" s="206" t="s">
        <v>43</v>
      </c>
      <c r="C31" s="209" t="s">
        <v>91</v>
      </c>
      <c r="D31" s="273" t="s">
        <v>162</v>
      </c>
      <c r="F31" s="3" t="s">
        <v>38</v>
      </c>
      <c r="G31" s="278">
        <v>934788437</v>
      </c>
      <c r="H31" s="279">
        <v>282262046</v>
      </c>
      <c r="I31" s="279">
        <v>2106369147</v>
      </c>
      <c r="J31" s="274">
        <v>2821586211</v>
      </c>
      <c r="K31" s="278">
        <v>1474170894.8607612</v>
      </c>
      <c r="L31" s="279">
        <v>711045957</v>
      </c>
      <c r="M31" s="279">
        <v>2990687975</v>
      </c>
      <c r="N31" s="274">
        <v>2543978884</v>
      </c>
      <c r="O31" s="278">
        <v>1983736222</v>
      </c>
      <c r="P31" s="279">
        <v>0</v>
      </c>
      <c r="Q31" s="279">
        <v>1638166358</v>
      </c>
      <c r="R31" s="274">
        <v>4852921946</v>
      </c>
      <c r="S31" s="278">
        <v>580570182</v>
      </c>
      <c r="T31" s="279">
        <v>247721011</v>
      </c>
      <c r="U31" s="279">
        <v>0</v>
      </c>
      <c r="V31" s="274">
        <v>1276981941</v>
      </c>
      <c r="W31" s="278">
        <v>47430626</v>
      </c>
      <c r="X31" s="279">
        <v>0</v>
      </c>
      <c r="Y31" s="279">
        <v>30362816</v>
      </c>
      <c r="Z31" s="274">
        <v>15522545</v>
      </c>
      <c r="AA31" s="278">
        <v>2232009143</v>
      </c>
      <c r="AB31" s="279">
        <v>250667023</v>
      </c>
      <c r="AC31" s="279">
        <v>250570363</v>
      </c>
      <c r="AD31" s="274">
        <v>5992104107</v>
      </c>
      <c r="AE31" s="274">
        <f>'SAISIE DES DONNEES-ok'!F31</f>
        <v>4634078621</v>
      </c>
      <c r="AF31" s="274">
        <f>'SAISIE DES DONNEES-ok'!F31</f>
        <v>4634078621</v>
      </c>
      <c r="AG31" s="274">
        <f>'SAISIE DES DONNEES-ok'!F31</f>
        <v>4634078621</v>
      </c>
      <c r="AH31" s="274">
        <f>'SAISIE DES DONNEES-ok'!F31</f>
        <v>4634078621</v>
      </c>
    </row>
    <row r="32" spans="2:34" ht="21" customHeight="1">
      <c r="B32" s="206" t="s">
        <v>50</v>
      </c>
      <c r="C32" s="209" t="s">
        <v>91</v>
      </c>
      <c r="D32" s="273" t="s">
        <v>199</v>
      </c>
      <c r="F32" s="3" t="s">
        <v>38</v>
      </c>
      <c r="G32" s="278">
        <v>208127400</v>
      </c>
      <c r="H32" s="279">
        <v>504624800</v>
      </c>
      <c r="I32" s="279">
        <v>1571528250</v>
      </c>
      <c r="J32" s="274">
        <v>461199800</v>
      </c>
      <c r="K32" s="278">
        <v>946761955</v>
      </c>
      <c r="L32" s="279">
        <v>2142206750</v>
      </c>
      <c r="M32" s="279">
        <v>296615900</v>
      </c>
      <c r="N32" s="274">
        <v>988386660</v>
      </c>
      <c r="O32" s="278">
        <v>1948750400</v>
      </c>
      <c r="P32" s="279">
        <v>1623298000</v>
      </c>
      <c r="Q32" s="279">
        <v>224614000</v>
      </c>
      <c r="R32" s="274">
        <v>151634250</v>
      </c>
      <c r="S32" s="278">
        <v>480367500</v>
      </c>
      <c r="T32" s="279">
        <v>1189332450</v>
      </c>
      <c r="U32" s="279">
        <v>2129715250</v>
      </c>
      <c r="V32" s="274">
        <v>1435748100</v>
      </c>
      <c r="W32" s="278">
        <v>615739400</v>
      </c>
      <c r="X32" s="279">
        <v>2000736250</v>
      </c>
      <c r="Y32" s="279">
        <v>904161000</v>
      </c>
      <c r="Z32" s="274">
        <v>1194310750</v>
      </c>
      <c r="AA32" s="278">
        <v>572837500</v>
      </c>
      <c r="AB32" s="279">
        <v>0</v>
      </c>
      <c r="AC32" s="279">
        <v>0</v>
      </c>
      <c r="AD32" s="274">
        <v>0</v>
      </c>
      <c r="AE32" s="274">
        <f>'SAISIE DES DONNEES-ok'!F32</f>
        <v>0</v>
      </c>
      <c r="AF32" s="274">
        <f>'SAISIE DES DONNEES-ok'!F32</f>
        <v>0</v>
      </c>
      <c r="AG32" s="274">
        <f>'SAISIE DES DONNEES-ok'!F32</f>
        <v>0</v>
      </c>
      <c r="AH32" s="274">
        <f>'SAISIE DES DONNEES-ok'!F32</f>
        <v>0</v>
      </c>
    </row>
    <row r="33" spans="2:34" ht="21" customHeight="1">
      <c r="B33" s="206" t="s">
        <v>93</v>
      </c>
      <c r="C33" s="209" t="s">
        <v>95</v>
      </c>
      <c r="D33" s="273" t="s">
        <v>163</v>
      </c>
      <c r="F33" s="3" t="s">
        <v>38</v>
      </c>
      <c r="G33" s="278">
        <v>1146882500</v>
      </c>
      <c r="H33" s="279">
        <v>0</v>
      </c>
      <c r="I33" s="279">
        <v>0</v>
      </c>
      <c r="J33" s="274">
        <v>1864279500</v>
      </c>
      <c r="K33" s="278">
        <v>313598750</v>
      </c>
      <c r="L33" s="279">
        <v>765995850</v>
      </c>
      <c r="M33" s="279">
        <v>252952500</v>
      </c>
      <c r="N33" s="274">
        <v>1061460900</v>
      </c>
      <c r="O33" s="278">
        <v>1140425000</v>
      </c>
      <c r="P33" s="279">
        <v>718396700</v>
      </c>
      <c r="Q33" s="279">
        <v>467770000</v>
      </c>
      <c r="R33" s="274">
        <v>633313600</v>
      </c>
      <c r="S33" s="278">
        <v>949750000</v>
      </c>
      <c r="T33" s="279">
        <v>584495000</v>
      </c>
      <c r="U33" s="279">
        <v>1379473450</v>
      </c>
      <c r="V33" s="274">
        <v>787982200</v>
      </c>
      <c r="W33" s="278">
        <v>862419400</v>
      </c>
      <c r="X33" s="279">
        <v>0</v>
      </c>
      <c r="Y33" s="279">
        <v>709448750</v>
      </c>
      <c r="Z33" s="274">
        <v>1301461450</v>
      </c>
      <c r="AA33" s="278">
        <v>331352550</v>
      </c>
      <c r="AB33" s="279">
        <v>255313100</v>
      </c>
      <c r="AC33" s="279">
        <v>1339970750</v>
      </c>
      <c r="AD33" s="274">
        <v>1396570000</v>
      </c>
      <c r="AE33" s="274">
        <f>'SAISIE DES DONNEES-ok'!F33</f>
        <v>127200000</v>
      </c>
      <c r="AF33" s="274">
        <f>'SAISIE DES DONNEES-ok'!F33</f>
        <v>127200000</v>
      </c>
      <c r="AG33" s="274">
        <f>'SAISIE DES DONNEES-ok'!F33</f>
        <v>127200000</v>
      </c>
      <c r="AH33" s="274">
        <f>'SAISIE DES DONNEES-ok'!F33</f>
        <v>127200000</v>
      </c>
    </row>
    <row r="34" spans="2:34" ht="21" customHeight="1" thickBot="1">
      <c r="B34" s="206" t="s">
        <v>94</v>
      </c>
      <c r="C34" s="209" t="s">
        <v>95</v>
      </c>
      <c r="D34" s="273" t="s">
        <v>164</v>
      </c>
      <c r="F34" s="3" t="s">
        <v>38</v>
      </c>
      <c r="G34" s="278">
        <v>332581574</v>
      </c>
      <c r="H34" s="279">
        <v>954264041</v>
      </c>
      <c r="I34" s="279">
        <v>691659476</v>
      </c>
      <c r="J34" s="274">
        <v>393436322</v>
      </c>
      <c r="K34" s="278">
        <v>722759360</v>
      </c>
      <c r="L34" s="279">
        <v>9636364</v>
      </c>
      <c r="M34" s="279">
        <v>0</v>
      </c>
      <c r="N34" s="274">
        <v>0</v>
      </c>
      <c r="O34" s="278">
        <v>0</v>
      </c>
      <c r="P34" s="279">
        <v>0</v>
      </c>
      <c r="Q34" s="279">
        <v>0</v>
      </c>
      <c r="R34" s="274">
        <v>0</v>
      </c>
      <c r="S34" s="278">
        <v>0</v>
      </c>
      <c r="T34" s="279">
        <v>0</v>
      </c>
      <c r="U34" s="279">
        <v>0</v>
      </c>
      <c r="V34" s="274">
        <v>0</v>
      </c>
      <c r="W34" s="278">
        <v>0</v>
      </c>
      <c r="X34" s="279">
        <v>0</v>
      </c>
      <c r="Y34" s="279">
        <v>0</v>
      </c>
      <c r="Z34" s="274">
        <v>0</v>
      </c>
      <c r="AA34" s="278">
        <v>0</v>
      </c>
      <c r="AB34" s="279">
        <v>0</v>
      </c>
      <c r="AC34" s="279">
        <v>0</v>
      </c>
      <c r="AD34" s="274">
        <v>0</v>
      </c>
      <c r="AE34" s="274">
        <f>'SAISIE DES DONNEES-ok'!F34</f>
        <v>0</v>
      </c>
      <c r="AF34" s="274">
        <f>'SAISIE DES DONNEES-ok'!F34</f>
        <v>0</v>
      </c>
      <c r="AG34" s="274">
        <f>'SAISIE DES DONNEES-ok'!F34</f>
        <v>0</v>
      </c>
      <c r="AH34" s="274">
        <f>'SAISIE DES DONNEES-ok'!F34</f>
        <v>0</v>
      </c>
    </row>
    <row r="35" spans="2:34" ht="21" customHeight="1" thickBot="1">
      <c r="B35" s="235" t="s">
        <v>64</v>
      </c>
      <c r="C35" s="236"/>
      <c r="D35" s="236"/>
      <c r="E35" s="236"/>
      <c r="F35" s="236"/>
      <c r="G35" s="278"/>
      <c r="H35" s="279"/>
      <c r="I35" s="279"/>
      <c r="J35" s="274"/>
      <c r="K35" s="278"/>
      <c r="L35" s="279"/>
      <c r="M35" s="279"/>
      <c r="N35" s="274"/>
      <c r="O35" s="278"/>
      <c r="P35" s="279"/>
      <c r="Q35" s="279"/>
      <c r="R35" s="274"/>
      <c r="S35" s="278"/>
      <c r="T35" s="279"/>
      <c r="U35" s="279"/>
      <c r="V35" s="274"/>
      <c r="W35" s="278"/>
      <c r="X35" s="279"/>
      <c r="Y35" s="279"/>
      <c r="Z35" s="274"/>
      <c r="AA35" s="278"/>
      <c r="AB35" s="279"/>
      <c r="AC35" s="279"/>
      <c r="AD35" s="274"/>
      <c r="AE35" s="274"/>
      <c r="AF35" s="274"/>
      <c r="AG35" s="274"/>
      <c r="AH35" s="274"/>
    </row>
    <row r="36" spans="2:34" ht="21" customHeight="1">
      <c r="B36" s="206" t="s">
        <v>99</v>
      </c>
      <c r="C36" s="209" t="s">
        <v>98</v>
      </c>
      <c r="D36" s="273" t="s">
        <v>165</v>
      </c>
      <c r="F36" s="3" t="s">
        <v>38</v>
      </c>
      <c r="G36" s="278">
        <v>7449100967</v>
      </c>
      <c r="H36" s="279">
        <v>6001682736</v>
      </c>
      <c r="I36" s="279">
        <v>6721224428</v>
      </c>
      <c r="J36" s="274">
        <v>6037400328</v>
      </c>
      <c r="K36" s="278">
        <v>9571272782</v>
      </c>
      <c r="L36" s="279">
        <v>6432773132</v>
      </c>
      <c r="M36" s="279">
        <v>7196863166</v>
      </c>
      <c r="N36" s="274">
        <v>9019485638</v>
      </c>
      <c r="O36" s="278">
        <v>8268003034</v>
      </c>
      <c r="P36" s="279">
        <v>6049894090</v>
      </c>
      <c r="Q36" s="279">
        <v>7152406736</v>
      </c>
      <c r="R36" s="274">
        <v>7095650339</v>
      </c>
      <c r="S36" s="278">
        <v>9800741490</v>
      </c>
      <c r="T36" s="279">
        <v>8655538051</v>
      </c>
      <c r="U36" s="279">
        <v>8415196240</v>
      </c>
      <c r="V36" s="274">
        <v>9502748114</v>
      </c>
      <c r="W36" s="278">
        <v>8120618114</v>
      </c>
      <c r="X36" s="279">
        <v>8729549624</v>
      </c>
      <c r="Y36" s="279">
        <v>8887131242</v>
      </c>
      <c r="Z36" s="274">
        <v>9148516885</v>
      </c>
      <c r="AA36" s="278">
        <v>10826073682</v>
      </c>
      <c r="AB36" s="279">
        <v>11977316750</v>
      </c>
      <c r="AC36" s="279">
        <v>12894537132</v>
      </c>
      <c r="AD36" s="274">
        <v>15750924819</v>
      </c>
      <c r="AE36" s="274">
        <f>'SAISIE DES DONNEES-ok'!F36</f>
        <v>17570368278</v>
      </c>
      <c r="AF36" s="274">
        <f>'SAISIE DES DONNEES-ok'!F36</f>
        <v>17570368278</v>
      </c>
      <c r="AG36" s="274">
        <f>'SAISIE DES DONNEES-ok'!F36</f>
        <v>17570368278</v>
      </c>
      <c r="AH36" s="274">
        <f>'SAISIE DES DONNEES-ok'!F36</f>
        <v>17570368278</v>
      </c>
    </row>
    <row r="37" spans="2:34" ht="21" customHeight="1">
      <c r="B37" s="206" t="s">
        <v>100</v>
      </c>
      <c r="C37" s="209" t="s">
        <v>98</v>
      </c>
      <c r="D37" s="273" t="s">
        <v>166</v>
      </c>
      <c r="F37" s="3" t="s">
        <v>38</v>
      </c>
      <c r="G37" s="278">
        <v>3264697237</v>
      </c>
      <c r="H37" s="279">
        <v>2976201483</v>
      </c>
      <c r="I37" s="279">
        <v>3077369040</v>
      </c>
      <c r="J37" s="274">
        <v>2005176134</v>
      </c>
      <c r="K37" s="278">
        <v>3034580288</v>
      </c>
      <c r="L37" s="279">
        <v>3538971127</v>
      </c>
      <c r="M37" s="279">
        <v>3753894262</v>
      </c>
      <c r="N37" s="274">
        <v>3094851344</v>
      </c>
      <c r="O37" s="278">
        <v>3481925193</v>
      </c>
      <c r="P37" s="279">
        <v>4027187529</v>
      </c>
      <c r="Q37" s="279">
        <v>4027187529</v>
      </c>
      <c r="R37" s="274">
        <v>3360700647</v>
      </c>
      <c r="S37" s="278">
        <v>3642604281</v>
      </c>
      <c r="T37" s="279">
        <v>3959226964</v>
      </c>
      <c r="U37" s="279">
        <v>3918732865</v>
      </c>
      <c r="V37" s="274">
        <v>3097667166</v>
      </c>
      <c r="W37" s="278">
        <v>4368131192</v>
      </c>
      <c r="X37" s="279">
        <v>3817281268</v>
      </c>
      <c r="Y37" s="279">
        <v>4090410157</v>
      </c>
      <c r="Z37" s="274">
        <v>3711539335</v>
      </c>
      <c r="AA37" s="278">
        <v>3864786709</v>
      </c>
      <c r="AB37" s="279">
        <v>5212736248</v>
      </c>
      <c r="AC37" s="279">
        <v>5109967409</v>
      </c>
      <c r="AD37" s="274">
        <v>5540598596</v>
      </c>
      <c r="AE37" s="274">
        <f>'SAISIE DES DONNEES-ok'!F37</f>
        <v>5349433953</v>
      </c>
      <c r="AF37" s="274">
        <f>'SAISIE DES DONNEES-ok'!F37</f>
        <v>5349433953</v>
      </c>
      <c r="AG37" s="274">
        <f>'SAISIE DES DONNEES-ok'!F37</f>
        <v>5349433953</v>
      </c>
      <c r="AH37" s="274">
        <f>'SAISIE DES DONNEES-ok'!F37</f>
        <v>5349433953</v>
      </c>
    </row>
    <row r="38" spans="2:34" ht="21" customHeight="1">
      <c r="B38" s="206" t="s">
        <v>101</v>
      </c>
      <c r="C38" s="209" t="s">
        <v>98</v>
      </c>
      <c r="D38" s="273" t="s">
        <v>167</v>
      </c>
      <c r="F38" s="3" t="s">
        <v>38</v>
      </c>
      <c r="G38" s="278">
        <v>1677020145</v>
      </c>
      <c r="H38" s="279">
        <v>2131887744</v>
      </c>
      <c r="I38" s="279">
        <v>2494845866</v>
      </c>
      <c r="J38" s="274">
        <v>3161878468</v>
      </c>
      <c r="K38" s="278">
        <v>1486800563</v>
      </c>
      <c r="L38" s="279">
        <v>2007371435</v>
      </c>
      <c r="M38" s="279">
        <v>2457035721</v>
      </c>
      <c r="N38" s="274">
        <v>2384892667</v>
      </c>
      <c r="O38" s="278">
        <v>2346704541</v>
      </c>
      <c r="P38" s="279">
        <v>2329102063</v>
      </c>
      <c r="Q38" s="279">
        <v>2329102063</v>
      </c>
      <c r="R38" s="274">
        <v>1927708768</v>
      </c>
      <c r="S38" s="278">
        <v>2713149992</v>
      </c>
      <c r="T38" s="279">
        <v>2902879320</v>
      </c>
      <c r="U38" s="279">
        <v>2392818443</v>
      </c>
      <c r="V38" s="274">
        <v>2863865358</v>
      </c>
      <c r="W38" s="278">
        <v>2711024077</v>
      </c>
      <c r="X38" s="279">
        <v>307803125</v>
      </c>
      <c r="Y38" s="279">
        <v>3005109053</v>
      </c>
      <c r="Z38" s="274">
        <v>3028310117</v>
      </c>
      <c r="AA38" s="278">
        <v>3434640638</v>
      </c>
      <c r="AB38" s="279">
        <v>4010378398</v>
      </c>
      <c r="AC38" s="279">
        <v>3556193380</v>
      </c>
      <c r="AD38" s="274">
        <v>4967935848</v>
      </c>
      <c r="AE38" s="274">
        <f>'SAISIE DES DONNEES-ok'!F38</f>
        <v>4084527324</v>
      </c>
      <c r="AF38" s="274">
        <f>'SAISIE DES DONNEES-ok'!F38</f>
        <v>4084527324</v>
      </c>
      <c r="AG38" s="274">
        <f>'SAISIE DES DONNEES-ok'!F38</f>
        <v>4084527324</v>
      </c>
      <c r="AH38" s="274">
        <f>'SAISIE DES DONNEES-ok'!F38</f>
        <v>4084527324</v>
      </c>
    </row>
    <row r="39" spans="2:34" ht="21" customHeight="1">
      <c r="B39" s="206" t="s">
        <v>208</v>
      </c>
      <c r="C39" s="209" t="s">
        <v>98</v>
      </c>
      <c r="D39" s="273" t="s">
        <v>168</v>
      </c>
      <c r="F39" s="3" t="s">
        <v>38</v>
      </c>
      <c r="G39" s="278">
        <v>1091532688</v>
      </c>
      <c r="H39" s="279">
        <v>1259404616</v>
      </c>
      <c r="I39" s="279">
        <v>1111466583</v>
      </c>
      <c r="J39" s="274">
        <v>1199938076</v>
      </c>
      <c r="K39" s="278">
        <v>1229272236</v>
      </c>
      <c r="L39" s="279">
        <v>2122672624.1736555</v>
      </c>
      <c r="M39" s="279">
        <v>1873329395.8467877</v>
      </c>
      <c r="N39" s="274">
        <v>2022444313.9795568</v>
      </c>
      <c r="O39" s="278">
        <v>1158356951.9128594</v>
      </c>
      <c r="P39" s="279">
        <v>1635024067.45012</v>
      </c>
      <c r="Q39" s="279">
        <v>1442963278.2698538</v>
      </c>
      <c r="R39" s="274">
        <v>1557821536.2915514</v>
      </c>
      <c r="S39" s="278">
        <v>2378477197</v>
      </c>
      <c r="T39" s="279">
        <v>1463362680</v>
      </c>
      <c r="U39" s="279">
        <v>1442963278.2698538</v>
      </c>
      <c r="V39" s="280">
        <v>1593401308.7570362</v>
      </c>
      <c r="W39" s="278">
        <v>1386617110.9050767</v>
      </c>
      <c r="X39" s="279">
        <v>1590307496.43353</v>
      </c>
      <c r="Y39" s="279">
        <v>1442963278.2698538</v>
      </c>
      <c r="Z39" s="274">
        <v>1738875697</v>
      </c>
      <c r="AA39" s="274">
        <v>1533699830</v>
      </c>
      <c r="AB39" s="274">
        <v>1526835088.216765</v>
      </c>
      <c r="AC39" s="274">
        <v>1836789429</v>
      </c>
      <c r="AD39" s="274">
        <v>1836789429</v>
      </c>
      <c r="AE39" s="274">
        <f>'SAISIE DES DONNEES-ok'!F39</f>
        <v>1766264712.6350257</v>
      </c>
      <c r="AF39" s="274">
        <f>'SAISIE DES DONNEES-ok'!F39</f>
        <v>1766264712.6350257</v>
      </c>
      <c r="AG39" s="274">
        <f>'SAISIE DES DONNEES-ok'!F39</f>
        <v>1766264712.6350257</v>
      </c>
      <c r="AH39" s="274">
        <f>'SAISIE DES DONNEES-ok'!F39</f>
        <v>1766264712.6350257</v>
      </c>
    </row>
    <row r="40" spans="2:34" ht="21" customHeight="1">
      <c r="B40" s="206" t="s">
        <v>96</v>
      </c>
      <c r="C40" s="209" t="s">
        <v>97</v>
      </c>
      <c r="D40" s="273" t="s">
        <v>169</v>
      </c>
      <c r="F40" s="3" t="s">
        <v>38</v>
      </c>
      <c r="G40" s="278">
        <v>933857333</v>
      </c>
      <c r="H40" s="279">
        <v>535668827</v>
      </c>
      <c r="I40" s="279">
        <v>1716128433</v>
      </c>
      <c r="J40" s="274">
        <v>1552933384</v>
      </c>
      <c r="K40" s="278">
        <v>1280966893</v>
      </c>
      <c r="L40" s="279">
        <v>934302542</v>
      </c>
      <c r="M40" s="279">
        <v>810593220</v>
      </c>
      <c r="N40" s="274">
        <v>826271187</v>
      </c>
      <c r="O40" s="278">
        <v>1020331983</v>
      </c>
      <c r="P40" s="279">
        <v>885593220</v>
      </c>
      <c r="Q40" s="279">
        <v>1021186441</v>
      </c>
      <c r="R40" s="274">
        <v>871186441</v>
      </c>
      <c r="S40" s="278">
        <v>267334745</v>
      </c>
      <c r="T40" s="279">
        <v>425423729</v>
      </c>
      <c r="U40" s="279">
        <v>628000000</v>
      </c>
      <c r="V40" s="274">
        <v>903813559</v>
      </c>
      <c r="W40" s="278">
        <v>755794690.1461302</v>
      </c>
      <c r="X40" s="279">
        <v>1171715254</v>
      </c>
      <c r="Y40" s="279">
        <v>754408475</v>
      </c>
      <c r="Z40" s="274">
        <v>1065843220</v>
      </c>
      <c r="AA40" s="278">
        <v>1372711865</v>
      </c>
      <c r="AB40" s="279">
        <v>974404067</v>
      </c>
      <c r="AC40" s="279">
        <v>328927966</v>
      </c>
      <c r="AD40" s="274">
        <v>906114406</v>
      </c>
      <c r="AE40" s="274">
        <f>'SAISIE DES DONNEES-ok'!F40</f>
        <v>822186390</v>
      </c>
      <c r="AF40" s="274">
        <f>'SAISIE DES DONNEES-ok'!F40</f>
        <v>822186390</v>
      </c>
      <c r="AG40" s="274">
        <f>'SAISIE DES DONNEES-ok'!F40</f>
        <v>822186390</v>
      </c>
      <c r="AH40" s="274">
        <f>'SAISIE DES DONNEES-ok'!F40</f>
        <v>822186390</v>
      </c>
    </row>
    <row r="41" spans="2:34" ht="21" customHeight="1">
      <c r="B41" s="206" t="s">
        <v>103</v>
      </c>
      <c r="C41" s="209" t="s">
        <v>98</v>
      </c>
      <c r="D41" s="273" t="s">
        <v>170</v>
      </c>
      <c r="F41" s="3" t="s">
        <v>38</v>
      </c>
      <c r="G41" s="278">
        <v>913877646</v>
      </c>
      <c r="H41" s="279">
        <v>837109776</v>
      </c>
      <c r="I41" s="279">
        <v>1164528164</v>
      </c>
      <c r="J41" s="274">
        <v>1215704192</v>
      </c>
      <c r="K41" s="278">
        <v>1327001208</v>
      </c>
      <c r="L41" s="279">
        <v>1301814161</v>
      </c>
      <c r="M41" s="279">
        <v>1817242591</v>
      </c>
      <c r="N41" s="274">
        <v>352981091</v>
      </c>
      <c r="O41" s="278">
        <v>1172862012</v>
      </c>
      <c r="P41" s="279">
        <v>1175028079</v>
      </c>
      <c r="Q41" s="279">
        <v>1175028079</v>
      </c>
      <c r="R41" s="274">
        <v>1334903398</v>
      </c>
      <c r="S41" s="278">
        <v>1433250467</v>
      </c>
      <c r="T41" s="279">
        <v>1603734919</v>
      </c>
      <c r="U41" s="279">
        <v>1452731248</v>
      </c>
      <c r="V41" s="274">
        <v>1482392421</v>
      </c>
      <c r="W41" s="278">
        <v>1115126560</v>
      </c>
      <c r="X41" s="279">
        <v>1694195824</v>
      </c>
      <c r="Y41" s="279">
        <v>1466927349</v>
      </c>
      <c r="Z41" s="274">
        <v>1389064495</v>
      </c>
      <c r="AA41" s="278">
        <v>1619725437</v>
      </c>
      <c r="AB41" s="279">
        <v>1919287901</v>
      </c>
      <c r="AC41" s="279">
        <v>1913944909</v>
      </c>
      <c r="AD41" s="274">
        <v>1724687886</v>
      </c>
      <c r="AE41" s="274">
        <f>'SAISIE DES DONNEES-ok'!F41</f>
        <v>1937633847</v>
      </c>
      <c r="AF41" s="274">
        <f>'SAISIE DES DONNEES-ok'!F41</f>
        <v>1937633847</v>
      </c>
      <c r="AG41" s="274">
        <f>'SAISIE DES DONNEES-ok'!F41</f>
        <v>1937633847</v>
      </c>
      <c r="AH41" s="274">
        <f>'SAISIE DES DONNEES-ok'!F41</f>
        <v>1937633847</v>
      </c>
    </row>
    <row r="42" spans="2:34" ht="21" customHeight="1">
      <c r="B42" s="206" t="s">
        <v>104</v>
      </c>
      <c r="C42" s="209" t="s">
        <v>98</v>
      </c>
      <c r="D42" s="273" t="s">
        <v>171</v>
      </c>
      <c r="F42" s="3" t="s">
        <v>38</v>
      </c>
      <c r="G42" s="278">
        <v>666237950</v>
      </c>
      <c r="H42" s="279">
        <v>645266960</v>
      </c>
      <c r="I42" s="279">
        <v>606806050</v>
      </c>
      <c r="J42" s="274">
        <v>554506230</v>
      </c>
      <c r="K42" s="278">
        <v>778373580</v>
      </c>
      <c r="L42" s="279">
        <v>787404746</v>
      </c>
      <c r="M42" s="279">
        <v>719896120</v>
      </c>
      <c r="N42" s="274">
        <v>705206850</v>
      </c>
      <c r="O42" s="278">
        <v>920862680</v>
      </c>
      <c r="P42" s="279">
        <v>824562277</v>
      </c>
      <c r="Q42" s="279">
        <v>519583650</v>
      </c>
      <c r="R42" s="274">
        <v>465922660</v>
      </c>
      <c r="S42" s="278">
        <v>446720725</v>
      </c>
      <c r="T42" s="279">
        <v>505561110</v>
      </c>
      <c r="U42" s="279">
        <v>668224400</v>
      </c>
      <c r="V42" s="274">
        <v>581992340</v>
      </c>
      <c r="W42" s="278">
        <v>544439930</v>
      </c>
      <c r="X42" s="279">
        <v>591522540</v>
      </c>
      <c r="Y42" s="279">
        <v>467982820</v>
      </c>
      <c r="Z42" s="274">
        <v>404089990</v>
      </c>
      <c r="AA42" s="278">
        <v>486182360</v>
      </c>
      <c r="AB42" s="279">
        <v>554295933</v>
      </c>
      <c r="AC42" s="279">
        <v>484425400</v>
      </c>
      <c r="AD42" s="274">
        <v>562064460</v>
      </c>
      <c r="AE42" s="274">
        <f>'SAISIE DES DONNEES-ok'!F42</f>
        <v>877276290</v>
      </c>
      <c r="AF42" s="274">
        <f>'SAISIE DES DONNEES-ok'!F42</f>
        <v>877276290</v>
      </c>
      <c r="AG42" s="274">
        <f>'SAISIE DES DONNEES-ok'!F42</f>
        <v>877276290</v>
      </c>
      <c r="AH42" s="274">
        <f>'SAISIE DES DONNEES-ok'!F42</f>
        <v>877276290</v>
      </c>
    </row>
    <row r="43" spans="2:34" ht="21" customHeight="1" thickBot="1">
      <c r="B43" s="206" t="s">
        <v>120</v>
      </c>
      <c r="C43" s="209" t="s">
        <v>109</v>
      </c>
      <c r="D43" s="273" t="s">
        <v>172</v>
      </c>
      <c r="F43" s="3" t="s">
        <v>38</v>
      </c>
      <c r="G43" s="278">
        <v>255928200</v>
      </c>
      <c r="H43" s="279">
        <v>279423148.8</v>
      </c>
      <c r="I43" s="279">
        <v>300993648</v>
      </c>
      <c r="J43" s="274">
        <v>277287510</v>
      </c>
      <c r="K43" s="278">
        <v>392816319.6</v>
      </c>
      <c r="L43" s="279">
        <v>167683998</v>
      </c>
      <c r="M43" s="279">
        <v>279979979.4</v>
      </c>
      <c r="N43" s="274">
        <v>230923920</v>
      </c>
      <c r="O43" s="278">
        <v>240911580</v>
      </c>
      <c r="P43" s="279">
        <v>252563400</v>
      </c>
      <c r="Q43" s="279">
        <v>252563400</v>
      </c>
      <c r="R43" s="274">
        <v>42779160</v>
      </c>
      <c r="S43" s="278">
        <v>143927700</v>
      </c>
      <c r="T43" s="279">
        <v>189954660</v>
      </c>
      <c r="U43" s="279">
        <v>282019860</v>
      </c>
      <c r="V43" s="274">
        <v>26749680</v>
      </c>
      <c r="W43" s="278">
        <v>75558500</v>
      </c>
      <c r="X43" s="279">
        <v>0</v>
      </c>
      <c r="Y43" s="279">
        <v>0</v>
      </c>
      <c r="Z43" s="274">
        <v>0</v>
      </c>
      <c r="AA43" s="278">
        <v>0</v>
      </c>
      <c r="AB43" s="279">
        <v>0</v>
      </c>
      <c r="AC43" s="279">
        <v>0</v>
      </c>
      <c r="AD43" s="274">
        <v>0</v>
      </c>
      <c r="AE43" s="274">
        <f>'SAISIE DES DONNEES-ok'!F43</f>
        <v>0</v>
      </c>
      <c r="AF43" s="274">
        <f>'SAISIE DES DONNEES-ok'!F43</f>
        <v>0</v>
      </c>
      <c r="AG43" s="274">
        <f>'SAISIE DES DONNEES-ok'!F43</f>
        <v>0</v>
      </c>
      <c r="AH43" s="274">
        <f>'SAISIE DES DONNEES-ok'!F43</f>
        <v>0</v>
      </c>
    </row>
    <row r="44" spans="2:34" ht="21" customHeight="1" thickBot="1">
      <c r="B44" s="239" t="s">
        <v>65</v>
      </c>
      <c r="C44" s="240"/>
      <c r="D44" s="240"/>
      <c r="E44" s="240"/>
      <c r="F44" s="240"/>
      <c r="G44" s="278"/>
      <c r="H44" s="279"/>
      <c r="I44" s="279"/>
      <c r="J44" s="274"/>
      <c r="K44" s="278"/>
      <c r="L44" s="279"/>
      <c r="M44" s="279"/>
      <c r="N44" s="274"/>
      <c r="O44" s="278"/>
      <c r="P44" s="279"/>
      <c r="Q44" s="279"/>
      <c r="R44" s="274"/>
      <c r="S44" s="278"/>
      <c r="T44" s="279"/>
      <c r="U44" s="279"/>
      <c r="V44" s="274"/>
      <c r="W44" s="278"/>
      <c r="X44" s="279"/>
      <c r="Y44" s="279"/>
      <c r="Z44" s="274"/>
      <c r="AA44" s="278"/>
      <c r="AB44" s="279"/>
      <c r="AC44" s="279"/>
      <c r="AD44" s="274"/>
      <c r="AE44" s="274"/>
      <c r="AF44" s="274"/>
      <c r="AG44" s="274"/>
      <c r="AH44" s="274"/>
    </row>
    <row r="45" spans="2:34" ht="21" customHeight="1">
      <c r="B45" s="206" t="s">
        <v>106</v>
      </c>
      <c r="C45" s="209" t="s">
        <v>110</v>
      </c>
      <c r="D45" s="273" t="s">
        <v>173</v>
      </c>
      <c r="F45" s="3" t="s">
        <v>38</v>
      </c>
      <c r="G45" s="278">
        <v>59059737898</v>
      </c>
      <c r="H45" s="279">
        <v>73509077292</v>
      </c>
      <c r="I45" s="279">
        <v>74299596380</v>
      </c>
      <c r="J45" s="274">
        <v>84926364409</v>
      </c>
      <c r="K45" s="278">
        <v>92467393838</v>
      </c>
      <c r="L45" s="279">
        <v>89031278551</v>
      </c>
      <c r="M45" s="279">
        <v>109757197215</v>
      </c>
      <c r="N45" s="274">
        <v>116713923897</v>
      </c>
      <c r="O45" s="278">
        <v>121792844185</v>
      </c>
      <c r="P45" s="279">
        <v>88770566383</v>
      </c>
      <c r="Q45" s="279">
        <v>88770566383</v>
      </c>
      <c r="R45" s="274">
        <v>85586774942</v>
      </c>
      <c r="S45" s="278">
        <v>83578288817</v>
      </c>
      <c r="T45" s="279">
        <v>96423251356</v>
      </c>
      <c r="U45" s="279">
        <v>121423052336</v>
      </c>
      <c r="V45" s="274">
        <v>98471119615</v>
      </c>
      <c r="W45" s="278">
        <v>112251503327</v>
      </c>
      <c r="X45" s="279">
        <v>134597235444</v>
      </c>
      <c r="Y45" s="279">
        <v>69445181714</v>
      </c>
      <c r="Z45" s="274">
        <v>44878165186</v>
      </c>
      <c r="AA45" s="278">
        <v>83196154873</v>
      </c>
      <c r="AB45" s="279">
        <v>91665011418</v>
      </c>
      <c r="AC45" s="279">
        <v>242796780225</v>
      </c>
      <c r="AD45" s="274">
        <v>192584103898</v>
      </c>
      <c r="AE45" s="274">
        <f>'SAISIE DES DONNEES-ok'!F45</f>
        <v>114125673477.02472</v>
      </c>
      <c r="AF45" s="274">
        <f>'SAISIE DES DONNEES-ok'!F45</f>
        <v>114125673477.02472</v>
      </c>
      <c r="AG45" s="274">
        <f>'SAISIE DES DONNEES-ok'!F45</f>
        <v>114125673477.02472</v>
      </c>
      <c r="AH45" s="274">
        <f>'SAISIE DES DONNEES-ok'!F45</f>
        <v>114125673477.02472</v>
      </c>
    </row>
    <row r="46" spans="2:34" ht="21" customHeight="1">
      <c r="B46" s="206" t="s">
        <v>107</v>
      </c>
      <c r="C46" s="209" t="s">
        <v>110</v>
      </c>
      <c r="D46" s="273" t="s">
        <v>174</v>
      </c>
      <c r="F46" s="3" t="s">
        <v>38</v>
      </c>
      <c r="G46" s="278">
        <v>6505368513</v>
      </c>
      <c r="H46" s="279">
        <v>8657779000</v>
      </c>
      <c r="I46" s="279">
        <v>8445378194</v>
      </c>
      <c r="J46" s="274">
        <v>3564775780</v>
      </c>
      <c r="K46" s="278">
        <v>996572607</v>
      </c>
      <c r="L46" s="279">
        <v>797242427</v>
      </c>
      <c r="M46" s="279">
        <v>920563100</v>
      </c>
      <c r="N46" s="274">
        <v>2561631124</v>
      </c>
      <c r="O46" s="278">
        <v>2868895234</v>
      </c>
      <c r="P46" s="279">
        <v>4623114155</v>
      </c>
      <c r="Q46" s="279">
        <v>4623114155</v>
      </c>
      <c r="R46" s="274">
        <v>5947845816</v>
      </c>
      <c r="S46" s="278">
        <v>3763949487</v>
      </c>
      <c r="T46" s="279">
        <v>5207861574</v>
      </c>
      <c r="U46" s="279">
        <v>4116392676</v>
      </c>
      <c r="V46" s="274">
        <v>3350656578</v>
      </c>
      <c r="W46" s="278">
        <v>5705086764</v>
      </c>
      <c r="X46" s="279">
        <v>4312955755</v>
      </c>
      <c r="Y46" s="279">
        <v>6353349919</v>
      </c>
      <c r="Z46" s="274">
        <v>5960566578</v>
      </c>
      <c r="AA46" s="278">
        <v>7506787651</v>
      </c>
      <c r="AB46" s="279">
        <v>6323651844</v>
      </c>
      <c r="AC46" s="279">
        <v>9956526756</v>
      </c>
      <c r="AD46" s="274">
        <v>1398997051</v>
      </c>
      <c r="AE46" s="274">
        <f>'SAISIE DES DONNEES-ok'!F46</f>
        <v>9228788148</v>
      </c>
      <c r="AF46" s="274">
        <f>'SAISIE DES DONNEES-ok'!F46</f>
        <v>9228788148</v>
      </c>
      <c r="AG46" s="274">
        <f>'SAISIE DES DONNEES-ok'!F46</f>
        <v>9228788148</v>
      </c>
      <c r="AH46" s="274">
        <f>'SAISIE DES DONNEES-ok'!F46</f>
        <v>9228788148</v>
      </c>
    </row>
    <row r="47" spans="2:34" ht="21" customHeight="1">
      <c r="B47" s="206" t="s">
        <v>111</v>
      </c>
      <c r="C47" s="209" t="s">
        <v>114</v>
      </c>
      <c r="D47" s="273" t="s">
        <v>175</v>
      </c>
      <c r="F47" s="3" t="s">
        <v>38</v>
      </c>
      <c r="G47" s="278">
        <v>3082342007</v>
      </c>
      <c r="H47" s="279">
        <v>4682728678</v>
      </c>
      <c r="I47" s="279">
        <v>6340480008</v>
      </c>
      <c r="J47" s="274">
        <v>6983545342</v>
      </c>
      <c r="K47" s="278">
        <v>8394242679</v>
      </c>
      <c r="L47" s="279">
        <v>1918810042</v>
      </c>
      <c r="M47" s="279">
        <v>2213808703</v>
      </c>
      <c r="N47" s="274">
        <v>4213215031</v>
      </c>
      <c r="O47" s="278">
        <v>2233157407</v>
      </c>
      <c r="P47" s="279">
        <v>3388316414</v>
      </c>
      <c r="Q47" s="279">
        <v>3388986785</v>
      </c>
      <c r="R47" s="274">
        <v>3990209458</v>
      </c>
      <c r="S47" s="278">
        <v>3268608183</v>
      </c>
      <c r="T47" s="279">
        <v>4344016813</v>
      </c>
      <c r="U47" s="279">
        <v>3472696055</v>
      </c>
      <c r="V47" s="274">
        <v>784955100</v>
      </c>
      <c r="W47" s="278">
        <v>29944311290</v>
      </c>
      <c r="X47" s="279">
        <v>4010042656</v>
      </c>
      <c r="Y47" s="279">
        <v>914229454</v>
      </c>
      <c r="Z47" s="274">
        <v>4806380483</v>
      </c>
      <c r="AA47" s="278">
        <v>3826330460</v>
      </c>
      <c r="AB47" s="279">
        <v>7381256679</v>
      </c>
      <c r="AC47" s="279">
        <v>10966923274</v>
      </c>
      <c r="AD47" s="274">
        <v>12732395168</v>
      </c>
      <c r="AE47" s="274">
        <f>'SAISIE DES DONNEES-ok'!F47</f>
        <v>10169047651</v>
      </c>
      <c r="AF47" s="274">
        <f>'SAISIE DES DONNEES-ok'!F47</f>
        <v>10169047651</v>
      </c>
      <c r="AG47" s="274">
        <f>'SAISIE DES DONNEES-ok'!F47</f>
        <v>10169047651</v>
      </c>
      <c r="AH47" s="274">
        <f>'SAISIE DES DONNEES-ok'!F47</f>
        <v>10169047651</v>
      </c>
    </row>
    <row r="48" spans="2:34" ht="21" customHeight="1">
      <c r="B48" s="206" t="s">
        <v>209</v>
      </c>
      <c r="C48" s="209" t="s">
        <v>110</v>
      </c>
      <c r="D48" s="273" t="s">
        <v>176</v>
      </c>
      <c r="F48" s="3" t="s">
        <v>38</v>
      </c>
      <c r="G48" s="278">
        <v>3517260364</v>
      </c>
      <c r="H48" s="279">
        <v>2792723061</v>
      </c>
      <c r="I48" s="279">
        <v>4560388854</v>
      </c>
      <c r="J48" s="274">
        <v>1071398688</v>
      </c>
      <c r="K48" s="278">
        <v>601397656</v>
      </c>
      <c r="L48" s="279">
        <v>738179336</v>
      </c>
      <c r="M48" s="279">
        <v>805261806</v>
      </c>
      <c r="N48" s="274">
        <v>557618665</v>
      </c>
      <c r="O48" s="278">
        <v>1875960879</v>
      </c>
      <c r="P48" s="279">
        <v>3120167157</v>
      </c>
      <c r="Q48" s="279">
        <v>3120167157</v>
      </c>
      <c r="R48" s="274">
        <v>4858628979</v>
      </c>
      <c r="S48" s="278">
        <v>5471275488</v>
      </c>
      <c r="T48" s="279">
        <v>1859755586.8600137</v>
      </c>
      <c r="U48" s="279">
        <v>4902332959</v>
      </c>
      <c r="V48" s="274">
        <v>602808916</v>
      </c>
      <c r="W48" s="278">
        <v>131783997</v>
      </c>
      <c r="X48" s="279">
        <v>102526098</v>
      </c>
      <c r="Y48" s="279">
        <v>142342497</v>
      </c>
      <c r="Z48" s="274">
        <v>80399837</v>
      </c>
      <c r="AA48" s="278">
        <v>111512027.76689355</v>
      </c>
      <c r="AB48" s="279">
        <v>875952744</v>
      </c>
      <c r="AC48" s="279">
        <v>1530000000</v>
      </c>
      <c r="AD48" s="274">
        <v>732693660</v>
      </c>
      <c r="AE48" s="274">
        <f>'SAISIE DES DONNEES-ok'!F48</f>
        <v>2884398857.680858</v>
      </c>
      <c r="AF48" s="274">
        <f>'SAISIE DES DONNEES-ok'!F48</f>
        <v>2884398857.680858</v>
      </c>
      <c r="AG48" s="274">
        <f>'SAISIE DES DONNEES-ok'!F48</f>
        <v>2884398857.680858</v>
      </c>
      <c r="AH48" s="274">
        <f>'SAISIE DES DONNEES-ok'!F48</f>
        <v>2884398857.680858</v>
      </c>
    </row>
    <row r="49" spans="2:34" ht="21" customHeight="1">
      <c r="B49" s="206" t="s">
        <v>112</v>
      </c>
      <c r="C49" s="209" t="s">
        <v>114</v>
      </c>
      <c r="D49" s="273" t="s">
        <v>177</v>
      </c>
      <c r="F49" s="3" t="s">
        <v>38</v>
      </c>
      <c r="G49" s="278">
        <v>1676953772</v>
      </c>
      <c r="H49" s="279">
        <v>1744129964</v>
      </c>
      <c r="I49" s="279">
        <v>1906419619</v>
      </c>
      <c r="J49" s="274">
        <v>1897147955</v>
      </c>
      <c r="K49" s="278">
        <v>1552535291</v>
      </c>
      <c r="L49" s="279">
        <v>1552535291</v>
      </c>
      <c r="M49" s="279">
        <v>2225417580</v>
      </c>
      <c r="N49" s="274">
        <v>1692223273</v>
      </c>
      <c r="O49" s="278">
        <v>1761191696</v>
      </c>
      <c r="P49" s="279">
        <v>1199280599</v>
      </c>
      <c r="Q49" s="279">
        <v>1904145831</v>
      </c>
      <c r="R49" s="274">
        <v>1893805486</v>
      </c>
      <c r="S49" s="278">
        <v>1896844747</v>
      </c>
      <c r="T49" s="279">
        <v>2127381393</v>
      </c>
      <c r="U49" s="281">
        <v>2366626583</v>
      </c>
      <c r="V49" s="274">
        <v>1876716980</v>
      </c>
      <c r="W49" s="278">
        <v>1459332052</v>
      </c>
      <c r="X49" s="279">
        <v>2608698168</v>
      </c>
      <c r="Y49" s="279">
        <v>2781109495</v>
      </c>
      <c r="Z49" s="274">
        <v>2469147257</v>
      </c>
      <c r="AA49" s="278">
        <v>2273769388</v>
      </c>
      <c r="AB49" s="279">
        <v>2860047301</v>
      </c>
      <c r="AC49" s="279">
        <v>3172186044</v>
      </c>
      <c r="AD49" s="274">
        <v>3224109279</v>
      </c>
      <c r="AE49" s="274">
        <f>'SAISIE DES DONNEES-ok'!F49</f>
        <v>3454079446</v>
      </c>
      <c r="AF49" s="274">
        <f>'SAISIE DES DONNEES-ok'!F49</f>
        <v>3454079446</v>
      </c>
      <c r="AG49" s="274">
        <f>'SAISIE DES DONNEES-ok'!F49</f>
        <v>3454079446</v>
      </c>
      <c r="AH49" s="274">
        <f>'SAISIE DES DONNEES-ok'!F49</f>
        <v>3454079446</v>
      </c>
    </row>
    <row r="50" spans="2:34" ht="21" customHeight="1">
      <c r="B50" s="206" t="s">
        <v>144</v>
      </c>
      <c r="C50" s="209" t="s">
        <v>61</v>
      </c>
      <c r="D50" s="273" t="s">
        <v>178</v>
      </c>
      <c r="F50" s="3" t="s">
        <v>38</v>
      </c>
      <c r="G50" s="278">
        <v>0</v>
      </c>
      <c r="H50" s="279">
        <v>899901536</v>
      </c>
      <c r="I50" s="279">
        <v>0</v>
      </c>
      <c r="J50" s="274">
        <v>3296310876</v>
      </c>
      <c r="K50" s="278">
        <v>0</v>
      </c>
      <c r="L50" s="279">
        <v>147994642.2576625</v>
      </c>
      <c r="M50" s="279">
        <v>0</v>
      </c>
      <c r="N50" s="274">
        <v>542099695.7423375</v>
      </c>
      <c r="O50" s="278">
        <v>0</v>
      </c>
      <c r="P50" s="279">
        <v>364939181.08013695</v>
      </c>
      <c r="Q50" s="279">
        <v>0</v>
      </c>
      <c r="R50" s="274">
        <v>1336760682.7520616</v>
      </c>
      <c r="S50" s="278">
        <v>0</v>
      </c>
      <c r="T50" s="279">
        <v>0</v>
      </c>
      <c r="U50" s="279">
        <v>0</v>
      </c>
      <c r="V50" s="274">
        <v>0</v>
      </c>
      <c r="W50" s="278">
        <v>0</v>
      </c>
      <c r="X50" s="279">
        <v>0</v>
      </c>
      <c r="Y50" s="279">
        <v>0</v>
      </c>
      <c r="Z50" s="274">
        <v>0</v>
      </c>
      <c r="AA50" s="278">
        <v>0</v>
      </c>
      <c r="AB50" s="279">
        <v>0</v>
      </c>
      <c r="AC50" s="279">
        <v>0</v>
      </c>
      <c r="AD50" s="274">
        <v>0</v>
      </c>
      <c r="AE50" s="274">
        <f>'SAISIE DES DONNEES-ok'!F50</f>
        <v>0</v>
      </c>
      <c r="AF50" s="274">
        <f>'SAISIE DES DONNEES-ok'!F50</f>
        <v>0</v>
      </c>
      <c r="AG50" s="274">
        <f>'SAISIE DES DONNEES-ok'!F50</f>
        <v>0</v>
      </c>
      <c r="AH50" s="274">
        <f>'SAISIE DES DONNEES-ok'!F50</f>
        <v>0</v>
      </c>
    </row>
    <row r="51" spans="2:34" ht="21" customHeight="1">
      <c r="B51" s="206" t="s">
        <v>116</v>
      </c>
      <c r="C51" s="209" t="s">
        <v>61</v>
      </c>
      <c r="D51" s="273" t="s">
        <v>179</v>
      </c>
      <c r="F51" s="3" t="s">
        <v>38</v>
      </c>
      <c r="G51" s="278">
        <v>658275062</v>
      </c>
      <c r="H51" s="279">
        <v>1120576118</v>
      </c>
      <c r="I51" s="279">
        <v>1085199007</v>
      </c>
      <c r="J51" s="274">
        <v>1219766727</v>
      </c>
      <c r="K51" s="278">
        <v>865431397</v>
      </c>
      <c r="L51" s="279">
        <v>1118226271</v>
      </c>
      <c r="M51" s="279">
        <v>1412721316</v>
      </c>
      <c r="N51" s="274">
        <v>963439829</v>
      </c>
      <c r="O51" s="278">
        <v>977559549</v>
      </c>
      <c r="P51" s="279">
        <v>910057627</v>
      </c>
      <c r="Q51" s="279">
        <v>910057627</v>
      </c>
      <c r="R51" s="274">
        <v>923018052</v>
      </c>
      <c r="S51" s="278">
        <v>928718809</v>
      </c>
      <c r="T51" s="279">
        <v>957842424</v>
      </c>
      <c r="U51" s="279">
        <v>811348557</v>
      </c>
      <c r="V51" s="274">
        <v>413282801</v>
      </c>
      <c r="W51" s="278">
        <v>560503752</v>
      </c>
      <c r="X51" s="279">
        <v>460171642</v>
      </c>
      <c r="Y51" s="279">
        <v>615151740</v>
      </c>
      <c r="Z51" s="274">
        <v>879876852.25</v>
      </c>
      <c r="AA51" s="278">
        <v>830279166</v>
      </c>
      <c r="AB51" s="279">
        <v>1228529581</v>
      </c>
      <c r="AC51" s="279">
        <v>1440734834</v>
      </c>
      <c r="AD51" s="274">
        <v>1628225423</v>
      </c>
      <c r="AE51" s="274">
        <f>'SAISIE DES DONNEES-ok'!F51</f>
        <v>2440021</v>
      </c>
      <c r="AF51" s="274">
        <f>'SAISIE DES DONNEES-ok'!F51</f>
        <v>2440021</v>
      </c>
      <c r="AG51" s="274">
        <f>'SAISIE DES DONNEES-ok'!F51</f>
        <v>2440021</v>
      </c>
      <c r="AH51" s="274">
        <f>'SAISIE DES DONNEES-ok'!F51</f>
        <v>2440021</v>
      </c>
    </row>
    <row r="52" spans="2:34" ht="21" customHeight="1">
      <c r="B52" s="206" t="s">
        <v>201</v>
      </c>
      <c r="C52" s="209" t="s">
        <v>114</v>
      </c>
      <c r="D52" s="273" t="s">
        <v>198</v>
      </c>
      <c r="F52" s="3" t="s">
        <v>38</v>
      </c>
      <c r="G52" s="278">
        <v>170618800</v>
      </c>
      <c r="H52" s="279">
        <v>186282099</v>
      </c>
      <c r="I52" s="279">
        <v>200662432</v>
      </c>
      <c r="J52" s="274">
        <v>184858340</v>
      </c>
      <c r="K52" s="278">
        <v>261877546</v>
      </c>
      <c r="L52" s="279">
        <v>111789332</v>
      </c>
      <c r="M52" s="279">
        <v>186653320</v>
      </c>
      <c r="N52" s="274">
        <v>153949280</v>
      </c>
      <c r="O52" s="278">
        <v>160607720</v>
      </c>
      <c r="P52" s="279">
        <v>252563400</v>
      </c>
      <c r="Q52" s="279">
        <v>252563400</v>
      </c>
      <c r="R52" s="274">
        <v>42779160</v>
      </c>
      <c r="S52" s="278">
        <v>143927700</v>
      </c>
      <c r="T52" s="279">
        <v>189636440</v>
      </c>
      <c r="U52" s="279">
        <v>282019860</v>
      </c>
      <c r="V52" s="274">
        <v>26749680</v>
      </c>
      <c r="W52" s="278">
        <v>213039500</v>
      </c>
      <c r="X52" s="279">
        <v>0</v>
      </c>
      <c r="Y52" s="279">
        <v>0</v>
      </c>
      <c r="Z52" s="274">
        <v>0</v>
      </c>
      <c r="AA52" s="278">
        <v>0</v>
      </c>
      <c r="AB52" s="279">
        <v>0</v>
      </c>
      <c r="AC52" s="279">
        <v>0</v>
      </c>
      <c r="AD52" s="274">
        <v>0</v>
      </c>
      <c r="AE52" s="274">
        <f>'SAISIE DES DONNEES-ok'!F52</f>
        <v>0</v>
      </c>
      <c r="AF52" s="274">
        <f>'SAISIE DES DONNEES-ok'!F52</f>
        <v>0</v>
      </c>
      <c r="AG52" s="274">
        <f>'SAISIE DES DONNEES-ok'!F52</f>
        <v>0</v>
      </c>
      <c r="AH52" s="274">
        <f>'SAISIE DES DONNEES-ok'!F52</f>
        <v>0</v>
      </c>
    </row>
    <row r="53" spans="2:34" ht="21" customHeight="1">
      <c r="B53" s="206" t="s">
        <v>113</v>
      </c>
      <c r="C53" s="209" t="s">
        <v>114</v>
      </c>
      <c r="D53" s="273" t="s">
        <v>180</v>
      </c>
      <c r="F53" s="3" t="s">
        <v>38</v>
      </c>
      <c r="G53" s="278">
        <v>567852047</v>
      </c>
      <c r="H53" s="279">
        <v>941293174</v>
      </c>
      <c r="I53" s="279">
        <v>1095751895</v>
      </c>
      <c r="J53" s="274">
        <v>1082426394</v>
      </c>
      <c r="K53" s="278">
        <v>1014694797</v>
      </c>
      <c r="L53" s="279">
        <v>1312876066</v>
      </c>
      <c r="M53" s="279">
        <v>1518434215</v>
      </c>
      <c r="N53" s="274">
        <v>1039816372</v>
      </c>
      <c r="O53" s="278">
        <v>1051535575</v>
      </c>
      <c r="P53" s="279">
        <v>766535575</v>
      </c>
      <c r="Q53" s="279">
        <v>766535575</v>
      </c>
      <c r="R53" s="274">
        <v>1426529423</v>
      </c>
      <c r="S53" s="278">
        <v>996071353</v>
      </c>
      <c r="T53" s="279">
        <v>1637411078</v>
      </c>
      <c r="U53" s="279">
        <v>1527072334</v>
      </c>
      <c r="V53" s="274">
        <v>1063236233</v>
      </c>
      <c r="W53" s="278">
        <v>1380921415</v>
      </c>
      <c r="X53" s="279">
        <v>1032338976</v>
      </c>
      <c r="Y53" s="279">
        <v>1034899306</v>
      </c>
      <c r="Z53" s="274">
        <v>1192002491</v>
      </c>
      <c r="AA53" s="278">
        <v>1335748295</v>
      </c>
      <c r="AB53" s="279">
        <v>1317173776</v>
      </c>
      <c r="AC53" s="279">
        <v>1621178091</v>
      </c>
      <c r="AD53" s="274">
        <v>1759055642</v>
      </c>
      <c r="AE53" s="274">
        <f>'SAISIE DES DONNEES-ok'!F53</f>
        <v>1312099990</v>
      </c>
      <c r="AF53" s="274">
        <f>'SAISIE DES DONNEES-ok'!F53</f>
        <v>1312099990</v>
      </c>
      <c r="AG53" s="274">
        <f>'SAISIE DES DONNEES-ok'!F53</f>
        <v>1312099990</v>
      </c>
      <c r="AH53" s="274">
        <f>'SAISIE DES DONNEES-ok'!F53</f>
        <v>1312099990</v>
      </c>
    </row>
    <row r="54" spans="2:34" ht="21" customHeight="1" thickBot="1">
      <c r="B54" s="206" t="s">
        <v>45</v>
      </c>
      <c r="C54" s="209" t="s">
        <v>114</v>
      </c>
      <c r="D54" s="273" t="s">
        <v>181</v>
      </c>
      <c r="F54" s="3" t="s">
        <v>38</v>
      </c>
      <c r="G54" s="278">
        <v>984715273</v>
      </c>
      <c r="H54" s="279">
        <v>661757362</v>
      </c>
      <c r="I54" s="279">
        <v>590683287</v>
      </c>
      <c r="J54" s="274">
        <v>716106019</v>
      </c>
      <c r="K54" s="278">
        <v>428085215</v>
      </c>
      <c r="L54" s="279">
        <v>344769311</v>
      </c>
      <c r="M54" s="279">
        <v>725177274</v>
      </c>
      <c r="N54" s="274">
        <v>570622475</v>
      </c>
      <c r="O54" s="278">
        <v>610113605</v>
      </c>
      <c r="P54" s="279">
        <v>344769311</v>
      </c>
      <c r="Q54" s="279">
        <v>344769311</v>
      </c>
      <c r="R54" s="274">
        <v>697778162</v>
      </c>
      <c r="S54" s="278">
        <v>752078917</v>
      </c>
      <c r="T54" s="279">
        <v>940732470</v>
      </c>
      <c r="U54" s="279">
        <v>725936884</v>
      </c>
      <c r="V54" s="274">
        <v>766049252</v>
      </c>
      <c r="W54" s="278">
        <v>617317641</v>
      </c>
      <c r="X54" s="279">
        <v>329038494</v>
      </c>
      <c r="Y54" s="279">
        <v>347318825</v>
      </c>
      <c r="Z54" s="274">
        <v>619922938</v>
      </c>
      <c r="AA54" s="278">
        <v>359558949</v>
      </c>
      <c r="AB54" s="279">
        <v>430164713</v>
      </c>
      <c r="AC54" s="279">
        <v>592749784</v>
      </c>
      <c r="AD54" s="274">
        <v>633277981</v>
      </c>
      <c r="AE54" s="274">
        <f>'SAISIE DES DONNEES-ok'!F54</f>
        <v>331358741</v>
      </c>
      <c r="AF54" s="274">
        <f>'SAISIE DES DONNEES-ok'!F54</f>
        <v>331358741</v>
      </c>
      <c r="AG54" s="274">
        <f>'SAISIE DES DONNEES-ok'!F54</f>
        <v>331358741</v>
      </c>
      <c r="AH54" s="274">
        <f>'SAISIE DES DONNEES-ok'!F54</f>
        <v>331358741</v>
      </c>
    </row>
    <row r="55" spans="2:34" ht="21" customHeight="1" thickBot="1">
      <c r="B55" s="235" t="s">
        <v>66</v>
      </c>
      <c r="C55" s="236"/>
      <c r="D55" s="236"/>
      <c r="E55" s="236"/>
      <c r="F55" s="236"/>
      <c r="G55" s="278"/>
      <c r="H55" s="279"/>
      <c r="I55" s="279"/>
      <c r="J55" s="274"/>
      <c r="K55" s="278"/>
      <c r="L55" s="279"/>
      <c r="M55" s="279"/>
      <c r="N55" s="274"/>
      <c r="O55" s="278"/>
      <c r="P55" s="279"/>
      <c r="Q55" s="279"/>
      <c r="R55" s="274"/>
      <c r="S55" s="278"/>
      <c r="T55" s="279"/>
      <c r="U55" s="279"/>
      <c r="V55" s="274"/>
      <c r="W55" s="278"/>
      <c r="X55" s="279"/>
      <c r="Y55" s="279"/>
      <c r="Z55" s="274"/>
      <c r="AA55" s="278"/>
      <c r="AB55" s="279"/>
      <c r="AC55" s="279"/>
      <c r="AD55" s="274"/>
      <c r="AE55" s="274"/>
      <c r="AF55" s="274"/>
      <c r="AG55" s="274"/>
      <c r="AH55" s="274"/>
    </row>
    <row r="56" spans="2:34" ht="21" customHeight="1">
      <c r="B56" s="206" t="s">
        <v>117</v>
      </c>
      <c r="C56" s="209" t="s">
        <v>119</v>
      </c>
      <c r="D56" s="273" t="s">
        <v>182</v>
      </c>
      <c r="F56" s="3" t="s">
        <v>38</v>
      </c>
      <c r="G56" s="278">
        <v>788114058</v>
      </c>
      <c r="H56" s="279">
        <v>232588232</v>
      </c>
      <c r="I56" s="279">
        <v>205414314</v>
      </c>
      <c r="J56" s="274">
        <v>101096101</v>
      </c>
      <c r="K56" s="278">
        <v>67283469</v>
      </c>
      <c r="L56" s="279">
        <v>2635119</v>
      </c>
      <c r="M56" s="279">
        <v>5094102</v>
      </c>
      <c r="N56" s="274">
        <v>1847</v>
      </c>
      <c r="O56" s="278">
        <v>0</v>
      </c>
      <c r="P56" s="279">
        <v>0</v>
      </c>
      <c r="Q56" s="279">
        <v>0</v>
      </c>
      <c r="R56" s="274">
        <v>8118</v>
      </c>
      <c r="S56" s="278">
        <v>0</v>
      </c>
      <c r="T56" s="279">
        <v>28813</v>
      </c>
      <c r="U56" s="279">
        <v>18220</v>
      </c>
      <c r="V56" s="274">
        <v>0</v>
      </c>
      <c r="W56" s="278">
        <v>2542</v>
      </c>
      <c r="X56" s="279">
        <v>0</v>
      </c>
      <c r="Y56" s="279">
        <v>0</v>
      </c>
      <c r="Z56" s="274">
        <v>0</v>
      </c>
      <c r="AA56" s="278">
        <v>0</v>
      </c>
      <c r="AB56" s="279">
        <v>0</v>
      </c>
      <c r="AC56" s="279">
        <v>0</v>
      </c>
      <c r="AD56" s="274">
        <v>0</v>
      </c>
      <c r="AE56" s="274">
        <f>'SAISIE DES DONNEES-ok'!F56</f>
        <v>0</v>
      </c>
      <c r="AF56" s="274">
        <f>'SAISIE DES DONNEES-ok'!F56</f>
        <v>0</v>
      </c>
      <c r="AG56" s="274">
        <f>'SAISIE DES DONNEES-ok'!F56</f>
        <v>0</v>
      </c>
      <c r="AH56" s="274">
        <f>'SAISIE DES DONNEES-ok'!F56</f>
        <v>0</v>
      </c>
    </row>
    <row r="57" spans="2:34" ht="21" customHeight="1" thickBot="1">
      <c r="B57" s="206" t="s">
        <v>118</v>
      </c>
      <c r="C57" s="209" t="s">
        <v>119</v>
      </c>
      <c r="D57" s="273" t="s">
        <v>183</v>
      </c>
      <c r="F57" s="3" t="s">
        <v>38</v>
      </c>
      <c r="G57" s="278">
        <v>56463470</v>
      </c>
      <c r="H57" s="279">
        <v>18599949</v>
      </c>
      <c r="I57" s="279">
        <v>33075938</v>
      </c>
      <c r="J57" s="274">
        <v>24844731</v>
      </c>
      <c r="K57" s="278">
        <v>112226847</v>
      </c>
      <c r="L57" s="279">
        <v>10102124</v>
      </c>
      <c r="M57" s="279">
        <v>10117864</v>
      </c>
      <c r="N57" s="274">
        <v>11231000</v>
      </c>
      <c r="O57" s="278">
        <v>20550576</v>
      </c>
      <c r="P57" s="279">
        <v>15722024</v>
      </c>
      <c r="Q57" s="279">
        <v>15117983</v>
      </c>
      <c r="R57" s="274">
        <v>24403907</v>
      </c>
      <c r="S57" s="278">
        <v>27774397</v>
      </c>
      <c r="T57" s="279">
        <v>49363944</v>
      </c>
      <c r="U57" s="279">
        <v>27774397</v>
      </c>
      <c r="V57" s="274">
        <v>2380000</v>
      </c>
      <c r="W57" s="278">
        <v>7597797</v>
      </c>
      <c r="X57" s="279">
        <v>12169000</v>
      </c>
      <c r="Y57" s="279">
        <v>5219600</v>
      </c>
      <c r="Z57" s="274">
        <v>3865084</v>
      </c>
      <c r="AA57" s="278">
        <v>1645000</v>
      </c>
      <c r="AB57" s="279">
        <v>990000</v>
      </c>
      <c r="AC57" s="279">
        <v>750000</v>
      </c>
      <c r="AD57" s="274">
        <v>0</v>
      </c>
      <c r="AE57" s="274">
        <f>'SAISIE DES DONNEES-ok'!F57</f>
        <v>0</v>
      </c>
      <c r="AF57" s="274">
        <f>'SAISIE DES DONNEES-ok'!F57</f>
        <v>0</v>
      </c>
      <c r="AG57" s="274">
        <f>'SAISIE DES DONNEES-ok'!F57</f>
        <v>0</v>
      </c>
      <c r="AH57" s="274">
        <f>'SAISIE DES DONNEES-ok'!F57</f>
        <v>0</v>
      </c>
    </row>
    <row r="58" spans="2:34" ht="21" customHeight="1" thickBot="1">
      <c r="B58" s="235" t="s">
        <v>142</v>
      </c>
      <c r="C58" s="236"/>
      <c r="D58" s="236"/>
      <c r="E58" s="236"/>
      <c r="F58" s="236"/>
      <c r="G58" s="278"/>
      <c r="H58" s="279"/>
      <c r="I58" s="279"/>
      <c r="J58" s="274"/>
      <c r="K58" s="278"/>
      <c r="L58" s="279"/>
      <c r="M58" s="279"/>
      <c r="N58" s="274"/>
      <c r="O58" s="278"/>
      <c r="P58" s="279"/>
      <c r="Q58" s="279"/>
      <c r="R58" s="274"/>
      <c r="S58" s="278"/>
      <c r="T58" s="279"/>
      <c r="U58" s="279"/>
      <c r="V58" s="274"/>
      <c r="W58" s="278"/>
      <c r="X58" s="279"/>
      <c r="Y58" s="279"/>
      <c r="Z58" s="274"/>
      <c r="AA58" s="278"/>
      <c r="AB58" s="279"/>
      <c r="AC58" s="279"/>
      <c r="AD58" s="274"/>
      <c r="AE58" s="274"/>
      <c r="AF58" s="274"/>
      <c r="AG58" s="274"/>
      <c r="AH58" s="274"/>
    </row>
    <row r="59" spans="2:34" ht="21" customHeight="1" thickBot="1">
      <c r="B59" s="206" t="s">
        <v>46</v>
      </c>
      <c r="C59" s="209" t="s">
        <v>62</v>
      </c>
      <c r="D59" s="273" t="s">
        <v>184</v>
      </c>
      <c r="F59" s="3" t="s">
        <v>38</v>
      </c>
      <c r="G59" s="278">
        <v>629407003</v>
      </c>
      <c r="H59" s="279">
        <v>511519969</v>
      </c>
      <c r="I59" s="279">
        <v>804035414</v>
      </c>
      <c r="J59" s="274">
        <v>964555086</v>
      </c>
      <c r="K59" s="278">
        <v>842627205</v>
      </c>
      <c r="L59" s="279">
        <v>588823366</v>
      </c>
      <c r="M59" s="279">
        <v>969223028</v>
      </c>
      <c r="N59" s="274">
        <v>1109587824</v>
      </c>
      <c r="O59" s="278">
        <v>612653399</v>
      </c>
      <c r="P59" s="279">
        <v>761438346</v>
      </c>
      <c r="Q59" s="279">
        <v>709835017</v>
      </c>
      <c r="R59" s="274">
        <v>125622308</v>
      </c>
      <c r="S59" s="278">
        <v>749642486</v>
      </c>
      <c r="T59" s="279">
        <v>1001210306</v>
      </c>
      <c r="U59" s="279">
        <v>944057302</v>
      </c>
      <c r="V59" s="274">
        <v>678968883</v>
      </c>
      <c r="W59" s="278">
        <v>890844286</v>
      </c>
      <c r="X59" s="279">
        <v>865265731</v>
      </c>
      <c r="Y59" s="279">
        <v>251877849</v>
      </c>
      <c r="Z59" s="274">
        <v>1655351653</v>
      </c>
      <c r="AA59" s="278">
        <v>956924556</v>
      </c>
      <c r="AB59" s="279">
        <v>933238018.5</v>
      </c>
      <c r="AC59" s="279">
        <v>597967576</v>
      </c>
      <c r="AD59" s="274">
        <v>2047257093</v>
      </c>
      <c r="AE59" s="274">
        <f>'SAISIE DES DONNEES-ok'!F59</f>
        <v>1427284601</v>
      </c>
      <c r="AF59" s="274">
        <f>'SAISIE DES DONNEES-ok'!F59</f>
        <v>1427284601</v>
      </c>
      <c r="AG59" s="274">
        <f>'SAISIE DES DONNEES-ok'!F59</f>
        <v>1427284601</v>
      </c>
      <c r="AH59" s="274">
        <f>'SAISIE DES DONNEES-ok'!F59</f>
        <v>1427284601</v>
      </c>
    </row>
    <row r="60" spans="2:34" ht="21" customHeight="1" thickBot="1">
      <c r="B60" s="235" t="s">
        <v>62</v>
      </c>
      <c r="C60" s="236"/>
      <c r="D60" s="236"/>
      <c r="E60" s="236"/>
      <c r="F60" s="236"/>
      <c r="G60" s="278"/>
      <c r="H60" s="279"/>
      <c r="I60" s="279"/>
      <c r="J60" s="274"/>
      <c r="K60" s="278"/>
      <c r="L60" s="279"/>
      <c r="M60" s="279"/>
      <c r="N60" s="274"/>
      <c r="O60" s="278"/>
      <c r="P60" s="279"/>
      <c r="Q60" s="279"/>
      <c r="R60" s="274"/>
      <c r="S60" s="278"/>
      <c r="T60" s="279"/>
      <c r="U60" s="279"/>
      <c r="V60" s="274"/>
      <c r="W60" s="278"/>
      <c r="X60" s="279"/>
      <c r="Y60" s="279"/>
      <c r="Z60" s="274"/>
      <c r="AA60" s="278"/>
      <c r="AB60" s="279"/>
      <c r="AC60" s="279"/>
      <c r="AD60" s="274"/>
      <c r="AE60" s="274"/>
      <c r="AF60" s="274"/>
      <c r="AG60" s="274"/>
      <c r="AH60" s="274"/>
    </row>
    <row r="61" spans="2:34" ht="21" customHeight="1">
      <c r="B61" s="206" t="s">
        <v>47</v>
      </c>
      <c r="C61" s="209" t="s">
        <v>139</v>
      </c>
      <c r="D61" s="273" t="s">
        <v>185</v>
      </c>
      <c r="F61" s="3" t="s">
        <v>38</v>
      </c>
      <c r="G61" s="278">
        <v>6332167000</v>
      </c>
      <c r="H61" s="279">
        <v>6469747882</v>
      </c>
      <c r="I61" s="279">
        <v>7576731712</v>
      </c>
      <c r="J61" s="274">
        <v>4915346429</v>
      </c>
      <c r="K61" s="278">
        <v>6856630943</v>
      </c>
      <c r="L61" s="279">
        <v>7406476096</v>
      </c>
      <c r="M61" s="279">
        <v>8561420000</v>
      </c>
      <c r="N61" s="274">
        <v>9644389540</v>
      </c>
      <c r="O61" s="278">
        <v>9093011706</v>
      </c>
      <c r="P61" s="279">
        <v>14246302353</v>
      </c>
      <c r="Q61" s="279">
        <v>14246302353</v>
      </c>
      <c r="R61" s="274">
        <v>9873456413</v>
      </c>
      <c r="S61" s="278">
        <v>12328285669</v>
      </c>
      <c r="T61" s="279">
        <v>8767103426</v>
      </c>
      <c r="U61" s="279">
        <v>9468374029</v>
      </c>
      <c r="V61" s="274">
        <v>9442937266</v>
      </c>
      <c r="W61" s="278">
        <v>8397160996</v>
      </c>
      <c r="X61" s="279">
        <v>10002119302</v>
      </c>
      <c r="Y61" s="279">
        <v>11488916999</v>
      </c>
      <c r="Z61" s="274">
        <v>9740793117</v>
      </c>
      <c r="AA61" s="278">
        <v>6823591601</v>
      </c>
      <c r="AB61" s="279">
        <v>7879412345</v>
      </c>
      <c r="AC61" s="279">
        <v>6998175998</v>
      </c>
      <c r="AD61" s="274">
        <v>731262160</v>
      </c>
      <c r="AE61" s="274">
        <f>'SAISIE DES DONNEES-ok'!F61</f>
        <v>0</v>
      </c>
      <c r="AF61" s="274">
        <f>'SAISIE DES DONNEES-ok'!F61</f>
        <v>0</v>
      </c>
      <c r="AG61" s="274">
        <f>'SAISIE DES DONNEES-ok'!F61</f>
        <v>0</v>
      </c>
      <c r="AH61" s="274">
        <f>'SAISIE DES DONNEES-ok'!F61</f>
        <v>0</v>
      </c>
    </row>
    <row r="62" spans="2:34" ht="21" customHeight="1">
      <c r="B62" s="206" t="s">
        <v>124</v>
      </c>
      <c r="C62" s="209" t="s">
        <v>128</v>
      </c>
      <c r="D62" s="273" t="s">
        <v>186</v>
      </c>
      <c r="F62" s="3" t="s">
        <v>38</v>
      </c>
      <c r="G62" s="278">
        <v>1496504782</v>
      </c>
      <c r="H62" s="279">
        <v>1537929882</v>
      </c>
      <c r="I62" s="279">
        <v>1583966585</v>
      </c>
      <c r="J62" s="274">
        <v>1298450700</v>
      </c>
      <c r="K62" s="278">
        <v>1908698678</v>
      </c>
      <c r="L62" s="279">
        <v>2576054469</v>
      </c>
      <c r="M62" s="279">
        <v>2360179558</v>
      </c>
      <c r="N62" s="274">
        <v>1992542489</v>
      </c>
      <c r="O62" s="278">
        <v>2095893497</v>
      </c>
      <c r="P62" s="279">
        <v>1851720033</v>
      </c>
      <c r="Q62" s="279">
        <v>1851720033</v>
      </c>
      <c r="R62" s="274">
        <v>912529472</v>
      </c>
      <c r="S62" s="278">
        <v>2173817189</v>
      </c>
      <c r="T62" s="279">
        <v>1943072330.1741607</v>
      </c>
      <c r="U62" s="279">
        <v>1719674885</v>
      </c>
      <c r="V62" s="274">
        <v>1875651816</v>
      </c>
      <c r="W62" s="278">
        <v>1835902084</v>
      </c>
      <c r="X62" s="279">
        <v>2087363553</v>
      </c>
      <c r="Y62" s="279">
        <v>2172163563</v>
      </c>
      <c r="Z62" s="274">
        <v>2217029789</v>
      </c>
      <c r="AA62" s="278">
        <v>2244165900</v>
      </c>
      <c r="AB62" s="279">
        <v>2297605986</v>
      </c>
      <c r="AC62" s="279">
        <v>2432093554</v>
      </c>
      <c r="AD62" s="274">
        <v>2730879834</v>
      </c>
      <c r="AE62" s="274">
        <f>'SAISIE DES DONNEES-ok'!F62</f>
        <v>2272404032</v>
      </c>
      <c r="AF62" s="274">
        <f>'SAISIE DES DONNEES-ok'!F62</f>
        <v>2272404032</v>
      </c>
      <c r="AG62" s="274">
        <f>'SAISIE DES DONNEES-ok'!F62</f>
        <v>2272404032</v>
      </c>
      <c r="AH62" s="274">
        <f>'SAISIE DES DONNEES-ok'!F62</f>
        <v>2272404032</v>
      </c>
    </row>
    <row r="63" spans="2:34" ht="21" customHeight="1">
      <c r="B63" s="206" t="s">
        <v>129</v>
      </c>
      <c r="C63" s="209" t="s">
        <v>130</v>
      </c>
      <c r="D63" s="273" t="s">
        <v>187</v>
      </c>
      <c r="F63" s="3" t="s">
        <v>38</v>
      </c>
      <c r="G63" s="278">
        <v>1190739820</v>
      </c>
      <c r="H63" s="279">
        <v>1173284435</v>
      </c>
      <c r="I63" s="279">
        <v>969081087</v>
      </c>
      <c r="J63" s="274">
        <v>1018664607</v>
      </c>
      <c r="K63" s="278">
        <v>433103469</v>
      </c>
      <c r="L63" s="279">
        <v>212084937</v>
      </c>
      <c r="M63" s="279">
        <v>458585714</v>
      </c>
      <c r="N63" s="274">
        <v>523516758</v>
      </c>
      <c r="O63" s="278">
        <v>1060504571</v>
      </c>
      <c r="P63" s="279">
        <v>1053370674</v>
      </c>
      <c r="Q63" s="279">
        <v>1053370674</v>
      </c>
      <c r="R63" s="274">
        <v>1666168014</v>
      </c>
      <c r="S63" s="278">
        <v>1891224187</v>
      </c>
      <c r="T63" s="279">
        <v>2350895985</v>
      </c>
      <c r="U63" s="279">
        <v>776462741.2224101</v>
      </c>
      <c r="V63" s="280">
        <v>1069449793</v>
      </c>
      <c r="W63" s="278">
        <v>250000000</v>
      </c>
      <c r="X63" s="279">
        <v>250000000</v>
      </c>
      <c r="Y63" s="279">
        <v>250000000</v>
      </c>
      <c r="Z63" s="274">
        <v>256058282.3252885</v>
      </c>
      <c r="AA63" s="278">
        <v>246058282.325289</v>
      </c>
      <c r="AB63" s="279">
        <v>1300447992.5</v>
      </c>
      <c r="AC63" s="279">
        <v>2933534589</v>
      </c>
      <c r="AD63" s="274">
        <v>2933534589</v>
      </c>
      <c r="AE63" s="274">
        <f>'SAISIE DES DONNEES-ok'!F63</f>
        <v>248029141.1626445</v>
      </c>
      <c r="AF63" s="274">
        <f>'SAISIE DES DONNEES-ok'!F63</f>
        <v>248029141.1626445</v>
      </c>
      <c r="AG63" s="274">
        <f>'SAISIE DES DONNEES-ok'!F63</f>
        <v>248029141.1626445</v>
      </c>
      <c r="AH63" s="274">
        <f>'SAISIE DES DONNEES-ok'!F63</f>
        <v>248029141.1626445</v>
      </c>
    </row>
    <row r="64" spans="2:34" ht="21" customHeight="1">
      <c r="B64" s="206" t="s">
        <v>48</v>
      </c>
      <c r="C64" s="209" t="s">
        <v>128</v>
      </c>
      <c r="D64" s="273" t="s">
        <v>188</v>
      </c>
      <c r="F64" s="3" t="s">
        <v>38</v>
      </c>
      <c r="G64" s="278">
        <v>110683725</v>
      </c>
      <c r="H64" s="279">
        <v>1415797420</v>
      </c>
      <c r="I64" s="279">
        <v>972465365</v>
      </c>
      <c r="J64" s="274">
        <v>1584109034</v>
      </c>
      <c r="K64" s="278">
        <v>2090055305</v>
      </c>
      <c r="L64" s="279">
        <v>2163267845</v>
      </c>
      <c r="M64" s="279">
        <v>129963525</v>
      </c>
      <c r="N64" s="274">
        <v>137185165</v>
      </c>
      <c r="O64" s="278">
        <v>154746650</v>
      </c>
      <c r="P64" s="279">
        <v>69466730</v>
      </c>
      <c r="Q64" s="279">
        <v>69466730</v>
      </c>
      <c r="R64" s="274">
        <v>82839237</v>
      </c>
      <c r="S64" s="278">
        <v>706739393</v>
      </c>
      <c r="T64" s="279">
        <v>94461355</v>
      </c>
      <c r="U64" s="279">
        <v>144093780</v>
      </c>
      <c r="V64" s="274">
        <v>116842640</v>
      </c>
      <c r="W64" s="278">
        <v>102221885</v>
      </c>
      <c r="X64" s="279">
        <v>121962545</v>
      </c>
      <c r="Y64" s="279">
        <v>164799085</v>
      </c>
      <c r="Z64" s="274">
        <v>175084960</v>
      </c>
      <c r="AA64" s="278">
        <v>237571410</v>
      </c>
      <c r="AB64" s="279">
        <v>215804240</v>
      </c>
      <c r="AC64" s="279">
        <v>279431617</v>
      </c>
      <c r="AD64" s="274">
        <v>279431617</v>
      </c>
      <c r="AE64" s="274">
        <f>'SAISIE DES DONNEES-ok'!F64</f>
        <v>217114763.8958348</v>
      </c>
      <c r="AF64" s="274">
        <f>'SAISIE DES DONNEES-ok'!F64</f>
        <v>217114763.8958348</v>
      </c>
      <c r="AG64" s="274">
        <f>'SAISIE DES DONNEES-ok'!F64</f>
        <v>217114763.8958348</v>
      </c>
      <c r="AH64" s="274">
        <f>'SAISIE DES DONNEES-ok'!F64</f>
        <v>217114763.8958348</v>
      </c>
    </row>
    <row r="65" spans="2:34" ht="21" customHeight="1">
      <c r="B65" s="206" t="s">
        <v>145</v>
      </c>
      <c r="C65" s="209" t="s">
        <v>138</v>
      </c>
      <c r="D65" s="273" t="s">
        <v>189</v>
      </c>
      <c r="F65" s="3" t="s">
        <v>38</v>
      </c>
      <c r="G65" s="278">
        <v>277025249</v>
      </c>
      <c r="H65" s="282">
        <v>782965766</v>
      </c>
      <c r="I65" s="282">
        <v>44633190</v>
      </c>
      <c r="J65" s="274">
        <v>1282146782</v>
      </c>
      <c r="K65" s="278">
        <v>4016400</v>
      </c>
      <c r="L65" s="279">
        <v>180387685</v>
      </c>
      <c r="M65" s="282">
        <v>189211203</v>
      </c>
      <c r="N65" s="274">
        <v>793199741</v>
      </c>
      <c r="O65" s="278">
        <v>315721083</v>
      </c>
      <c r="P65" s="279">
        <v>144480268</v>
      </c>
      <c r="Q65" s="282">
        <v>144480268</v>
      </c>
      <c r="R65" s="274">
        <v>131641080</v>
      </c>
      <c r="S65" s="278">
        <v>295607653</v>
      </c>
      <c r="T65" s="279">
        <v>910639866</v>
      </c>
      <c r="U65" s="282">
        <v>218314740</v>
      </c>
      <c r="V65" s="274">
        <v>463848733</v>
      </c>
      <c r="W65" s="278">
        <v>202620523</v>
      </c>
      <c r="X65" s="279">
        <v>611737272</v>
      </c>
      <c r="Y65" s="282">
        <v>1054824720</v>
      </c>
      <c r="Z65" s="274">
        <v>385502697</v>
      </c>
      <c r="AA65" s="278">
        <v>618563183</v>
      </c>
      <c r="AB65" s="279">
        <v>114697710</v>
      </c>
      <c r="AC65" s="282">
        <v>1627073859</v>
      </c>
      <c r="AD65" s="274">
        <v>963338405</v>
      </c>
      <c r="AE65" s="274">
        <f>'SAISIE DES DONNEES-ok'!F65</f>
        <v>763426570</v>
      </c>
      <c r="AF65" s="274">
        <f>'SAISIE DES DONNEES-ok'!F65</f>
        <v>763426570</v>
      </c>
      <c r="AG65" s="274">
        <f>'SAISIE DES DONNEES-ok'!F65</f>
        <v>763426570</v>
      </c>
      <c r="AH65" s="274">
        <f>'SAISIE DES DONNEES-ok'!F65</f>
        <v>763426570</v>
      </c>
    </row>
    <row r="66" spans="2:34" ht="21.75" customHeight="1">
      <c r="B66" s="206" t="s">
        <v>123</v>
      </c>
      <c r="C66" s="209" t="s">
        <v>128</v>
      </c>
      <c r="D66" s="273" t="s">
        <v>190</v>
      </c>
      <c r="F66" s="3" t="s">
        <v>38</v>
      </c>
      <c r="G66" s="278">
        <v>520398386</v>
      </c>
      <c r="H66" s="282">
        <v>490920541</v>
      </c>
      <c r="I66" s="282">
        <v>427729514</v>
      </c>
      <c r="J66" s="274">
        <v>466564042</v>
      </c>
      <c r="K66" s="278">
        <v>522425788</v>
      </c>
      <c r="L66" s="279">
        <v>508564697</v>
      </c>
      <c r="M66" s="282">
        <v>466672046</v>
      </c>
      <c r="N66" s="274">
        <v>517580739</v>
      </c>
      <c r="O66" s="278">
        <v>600332073</v>
      </c>
      <c r="P66" s="279">
        <v>610735168</v>
      </c>
      <c r="Q66" s="282">
        <v>556744828</v>
      </c>
      <c r="R66" s="274">
        <v>684541290</v>
      </c>
      <c r="S66" s="278">
        <v>759533426</v>
      </c>
      <c r="T66" s="279">
        <v>719237509</v>
      </c>
      <c r="U66" s="282">
        <v>654463784</v>
      </c>
      <c r="V66" s="274">
        <v>697056693</v>
      </c>
      <c r="W66" s="278">
        <v>669656010</v>
      </c>
      <c r="X66" s="279">
        <v>646522060</v>
      </c>
      <c r="Y66" s="282">
        <v>629315861</v>
      </c>
      <c r="Z66" s="274">
        <v>619345830</v>
      </c>
      <c r="AA66" s="278">
        <v>604712773</v>
      </c>
      <c r="AB66" s="279">
        <v>649368706</v>
      </c>
      <c r="AC66" s="282">
        <v>631718976</v>
      </c>
      <c r="AD66" s="274">
        <v>805609262</v>
      </c>
      <c r="AE66" s="274">
        <f>'SAISIE DES DONNEES-ok'!F66</f>
        <v>918882878</v>
      </c>
      <c r="AF66" s="274">
        <f>'SAISIE DES DONNEES-ok'!F66</f>
        <v>918882878</v>
      </c>
      <c r="AG66" s="274">
        <f>'SAISIE DES DONNEES-ok'!F66</f>
        <v>918882878</v>
      </c>
      <c r="AH66" s="274">
        <f>'SAISIE DES DONNEES-ok'!F66</f>
        <v>918882878</v>
      </c>
    </row>
    <row r="67" spans="2:34" ht="21.75" customHeight="1">
      <c r="B67" s="206" t="s">
        <v>131</v>
      </c>
      <c r="C67" s="209" t="s">
        <v>136</v>
      </c>
      <c r="D67" s="273" t="s">
        <v>191</v>
      </c>
      <c r="F67" s="3" t="s">
        <v>38</v>
      </c>
      <c r="G67" s="278">
        <v>340200008</v>
      </c>
      <c r="H67" s="279">
        <v>322863649</v>
      </c>
      <c r="I67" s="279">
        <v>540301243</v>
      </c>
      <c r="J67" s="274">
        <v>657346698</v>
      </c>
      <c r="K67" s="278">
        <v>396652296</v>
      </c>
      <c r="L67" s="279">
        <v>367982718</v>
      </c>
      <c r="M67" s="279">
        <v>377332273</v>
      </c>
      <c r="N67" s="274">
        <v>155409087</v>
      </c>
      <c r="O67" s="278">
        <v>101022030</v>
      </c>
      <c r="P67" s="279">
        <v>138679536</v>
      </c>
      <c r="Q67" s="279">
        <v>92260093</v>
      </c>
      <c r="R67" s="274">
        <v>85731967</v>
      </c>
      <c r="S67" s="278">
        <v>119706665</v>
      </c>
      <c r="T67" s="279">
        <v>217466779</v>
      </c>
      <c r="U67" s="279">
        <v>265944656.5886315</v>
      </c>
      <c r="V67" s="280">
        <v>299495917.3333333</v>
      </c>
      <c r="W67" s="278">
        <v>200987791.79166964</v>
      </c>
      <c r="X67" s="279">
        <v>244659998.5946997</v>
      </c>
      <c r="Y67" s="279">
        <v>265944656.5886315</v>
      </c>
      <c r="Z67" s="274">
        <v>226308646.573857</v>
      </c>
      <c r="AA67" s="278">
        <v>233241736</v>
      </c>
      <c r="AB67" s="279">
        <v>231063388.79734987</v>
      </c>
      <c r="AC67" s="279">
        <v>423556981</v>
      </c>
      <c r="AD67" s="274">
        <v>423556981</v>
      </c>
      <c r="AE67" s="274">
        <f>'SAISIE DES DONNEES-ok'!F67</f>
        <v>217114763.8958348</v>
      </c>
      <c r="AF67" s="274">
        <f>'SAISIE DES DONNEES-ok'!F67</f>
        <v>217114763.8958348</v>
      </c>
      <c r="AG67" s="274">
        <f>'SAISIE DES DONNEES-ok'!F67</f>
        <v>217114763.8958348</v>
      </c>
      <c r="AH67" s="274">
        <f>'SAISIE DES DONNEES-ok'!F67</f>
        <v>217114763.8958348</v>
      </c>
    </row>
    <row r="68" spans="2:34" ht="21.75" customHeight="1">
      <c r="B68" s="206" t="s">
        <v>122</v>
      </c>
      <c r="C68" s="209" t="s">
        <v>127</v>
      </c>
      <c r="D68" s="273" t="s">
        <v>192</v>
      </c>
      <c r="F68" s="3" t="s">
        <v>38</v>
      </c>
      <c r="G68" s="278">
        <v>413119810</v>
      </c>
      <c r="H68" s="279">
        <v>423888536</v>
      </c>
      <c r="I68" s="279">
        <v>450655884</v>
      </c>
      <c r="J68" s="274">
        <v>379095893</v>
      </c>
      <c r="K68" s="278">
        <v>381734510</v>
      </c>
      <c r="L68" s="279">
        <v>384555788</v>
      </c>
      <c r="M68" s="279">
        <v>366500950</v>
      </c>
      <c r="N68" s="274">
        <v>394144512</v>
      </c>
      <c r="O68" s="278">
        <v>357595093</v>
      </c>
      <c r="P68" s="279">
        <v>272984043</v>
      </c>
      <c r="Q68" s="279">
        <v>272984043</v>
      </c>
      <c r="R68" s="274">
        <v>414952988</v>
      </c>
      <c r="S68" s="278">
        <v>417665923</v>
      </c>
      <c r="T68" s="279">
        <v>413410571</v>
      </c>
      <c r="U68" s="279">
        <v>378284982</v>
      </c>
      <c r="V68" s="274">
        <v>391103295</v>
      </c>
      <c r="W68" s="278">
        <v>353962591</v>
      </c>
      <c r="X68" s="279">
        <v>337146480</v>
      </c>
      <c r="Y68" s="279">
        <v>402733821</v>
      </c>
      <c r="Z68" s="274">
        <v>385594008</v>
      </c>
      <c r="AA68" s="278">
        <v>365397817</v>
      </c>
      <c r="AB68" s="279">
        <v>360018535</v>
      </c>
      <c r="AC68" s="279">
        <v>343866346</v>
      </c>
      <c r="AD68" s="274">
        <v>252110272</v>
      </c>
      <c r="AE68" s="274">
        <f>'SAISIE DES DONNEES-ok'!F68</f>
        <v>328205862</v>
      </c>
      <c r="AF68" s="274">
        <f>'SAISIE DES DONNEES-ok'!F68</f>
        <v>328205862</v>
      </c>
      <c r="AG68" s="274">
        <f>'SAISIE DES DONNEES-ok'!F68</f>
        <v>328205862</v>
      </c>
      <c r="AH68" s="274">
        <f>'SAISIE DES DONNEES-ok'!F68</f>
        <v>328205862</v>
      </c>
    </row>
    <row r="69" spans="2:34" ht="20.25" customHeight="1">
      <c r="B69" s="206" t="s">
        <v>49</v>
      </c>
      <c r="C69" s="209" t="s">
        <v>130</v>
      </c>
      <c r="D69" s="273" t="s">
        <v>193</v>
      </c>
      <c r="F69" s="3" t="s">
        <v>38</v>
      </c>
      <c r="G69" s="278">
        <v>84513000</v>
      </c>
      <c r="H69" s="279">
        <v>60283200</v>
      </c>
      <c r="I69" s="279">
        <v>119292575</v>
      </c>
      <c r="J69" s="274">
        <v>219815649</v>
      </c>
      <c r="K69" s="278">
        <v>231788591</v>
      </c>
      <c r="L69" s="279">
        <v>23300000</v>
      </c>
      <c r="M69" s="279">
        <v>693019352.8590181</v>
      </c>
      <c r="N69" s="274">
        <v>219320132.403873</v>
      </c>
      <c r="O69" s="278">
        <v>67706305</v>
      </c>
      <c r="P69" s="279">
        <v>220567693</v>
      </c>
      <c r="Q69" s="279">
        <v>171662872</v>
      </c>
      <c r="R69" s="274">
        <v>182251023</v>
      </c>
      <c r="S69" s="278">
        <v>109870616.74340717</v>
      </c>
      <c r="T69" s="279">
        <v>67665096.65819639</v>
      </c>
      <c r="U69" s="279">
        <v>242109436.36872634</v>
      </c>
      <c r="V69" s="274">
        <v>136130000</v>
      </c>
      <c r="W69" s="278">
        <v>357182900</v>
      </c>
      <c r="X69" s="279">
        <v>187280399</v>
      </c>
      <c r="Y69" s="279">
        <v>259612942</v>
      </c>
      <c r="Z69" s="274">
        <v>380366128</v>
      </c>
      <c r="AA69" s="278">
        <v>370802000</v>
      </c>
      <c r="AB69" s="279">
        <v>325950036</v>
      </c>
      <c r="AC69" s="279">
        <v>223784398</v>
      </c>
      <c r="AD69" s="274">
        <v>511706200</v>
      </c>
      <c r="AE69" s="274">
        <f>'SAISIE DES DONNEES-ok'!F69</f>
        <v>194435973</v>
      </c>
      <c r="AF69" s="274">
        <f>'SAISIE DES DONNEES-ok'!F69</f>
        <v>194435973</v>
      </c>
      <c r="AG69" s="274">
        <f>'SAISIE DES DONNEES-ok'!F69</f>
        <v>194435973</v>
      </c>
      <c r="AH69" s="274">
        <f>'SAISIE DES DONNEES-ok'!F69</f>
        <v>194435973</v>
      </c>
    </row>
    <row r="70" spans="2:34" ht="24" customHeight="1">
      <c r="B70" s="206" t="s">
        <v>135</v>
      </c>
      <c r="C70" s="209" t="s">
        <v>138</v>
      </c>
      <c r="D70" s="273" t="s">
        <v>194</v>
      </c>
      <c r="F70" s="3" t="s">
        <v>38</v>
      </c>
      <c r="G70" s="278">
        <v>64157878</v>
      </c>
      <c r="H70" s="279">
        <v>100848526</v>
      </c>
      <c r="I70" s="279">
        <v>104507068</v>
      </c>
      <c r="J70" s="274">
        <v>136619832</v>
      </c>
      <c r="K70" s="278">
        <v>69758299</v>
      </c>
      <c r="L70" s="279">
        <v>82389636</v>
      </c>
      <c r="M70" s="279">
        <v>77523178</v>
      </c>
      <c r="N70" s="274">
        <v>59071780</v>
      </c>
      <c r="O70" s="278">
        <v>0</v>
      </c>
      <c r="P70" s="279">
        <v>0</v>
      </c>
      <c r="Q70" s="279">
        <v>8632122</v>
      </c>
      <c r="R70" s="274">
        <v>262351789</v>
      </c>
      <c r="S70" s="278">
        <v>343325059</v>
      </c>
      <c r="T70" s="279">
        <v>61079387.333333336</v>
      </c>
      <c r="U70" s="279">
        <v>10107161</v>
      </c>
      <c r="V70" s="274">
        <v>0</v>
      </c>
      <c r="W70" s="278">
        <v>0</v>
      </c>
      <c r="X70" s="279">
        <v>0</v>
      </c>
      <c r="Y70" s="279">
        <v>0</v>
      </c>
      <c r="Z70" s="274">
        <v>0</v>
      </c>
      <c r="AA70" s="278">
        <v>0</v>
      </c>
      <c r="AB70" s="279">
        <v>0</v>
      </c>
      <c r="AC70" s="279">
        <v>0</v>
      </c>
      <c r="AD70" s="274">
        <v>0</v>
      </c>
      <c r="AE70" s="274">
        <f>'SAISIE DES DONNEES-ok'!F70</f>
        <v>0</v>
      </c>
      <c r="AF70" s="274">
        <f>'SAISIE DES DONNEES-ok'!F70</f>
        <v>0</v>
      </c>
      <c r="AG70" s="274">
        <f>'SAISIE DES DONNEES-ok'!F70</f>
        <v>0</v>
      </c>
      <c r="AH70" s="274">
        <f>'SAISIE DES DONNEES-ok'!F70</f>
        <v>0</v>
      </c>
    </row>
    <row r="71" spans="2:34" ht="22.5" customHeight="1">
      <c r="B71" s="206" t="s">
        <v>132</v>
      </c>
      <c r="C71" s="209" t="s">
        <v>136</v>
      </c>
      <c r="D71" s="273" t="s">
        <v>195</v>
      </c>
      <c r="F71" s="3" t="s">
        <v>38</v>
      </c>
      <c r="G71" s="278">
        <v>64613814</v>
      </c>
      <c r="H71" s="279">
        <v>65852085</v>
      </c>
      <c r="I71" s="279">
        <v>83885593</v>
      </c>
      <c r="J71" s="274">
        <v>101591525</v>
      </c>
      <c r="K71" s="278">
        <v>123478474</v>
      </c>
      <c r="L71" s="279">
        <v>165630132</v>
      </c>
      <c r="M71" s="279">
        <v>154792373</v>
      </c>
      <c r="N71" s="274">
        <v>107531440</v>
      </c>
      <c r="O71" s="278">
        <v>108877797</v>
      </c>
      <c r="P71" s="279">
        <v>79325593</v>
      </c>
      <c r="Q71" s="279">
        <v>79325593</v>
      </c>
      <c r="R71" s="274">
        <v>316614449</v>
      </c>
      <c r="S71" s="278">
        <v>298345254</v>
      </c>
      <c r="T71" s="279">
        <v>289960720</v>
      </c>
      <c r="U71" s="279">
        <v>166102627</v>
      </c>
      <c r="V71" s="274">
        <v>211644280</v>
      </c>
      <c r="W71" s="278">
        <v>170142882</v>
      </c>
      <c r="X71" s="279">
        <v>167051440</v>
      </c>
      <c r="Y71" s="279">
        <v>147467627</v>
      </c>
      <c r="Z71" s="274">
        <v>237141610</v>
      </c>
      <c r="AA71" s="278">
        <v>129420212</v>
      </c>
      <c r="AB71" s="279">
        <v>228506080</v>
      </c>
      <c r="AC71" s="279">
        <v>164226779</v>
      </c>
      <c r="AD71" s="274">
        <v>164226779</v>
      </c>
      <c r="AE71" s="274">
        <f>'SAISIE DES DONNEES-ok'!F71</f>
        <v>149781547</v>
      </c>
      <c r="AF71" s="274">
        <f>'SAISIE DES DONNEES-ok'!F71</f>
        <v>149781547</v>
      </c>
      <c r="AG71" s="274">
        <f>'SAISIE DES DONNEES-ok'!F71</f>
        <v>149781547</v>
      </c>
      <c r="AH71" s="274">
        <f>'SAISIE DES DONNEES-ok'!F71</f>
        <v>149781547</v>
      </c>
    </row>
    <row r="72" spans="2:34" ht="20.25" customHeight="1">
      <c r="B72" s="206" t="s">
        <v>51</v>
      </c>
      <c r="C72" s="209" t="s">
        <v>138</v>
      </c>
      <c r="D72" s="273" t="s">
        <v>196</v>
      </c>
      <c r="F72" s="3" t="s">
        <v>38</v>
      </c>
      <c r="G72" s="278">
        <v>10400000</v>
      </c>
      <c r="H72" s="279">
        <v>34000000</v>
      </c>
      <c r="I72" s="279">
        <v>52000000</v>
      </c>
      <c r="J72" s="274">
        <v>31000000</v>
      </c>
      <c r="K72" s="278">
        <v>45527182.40784751</v>
      </c>
      <c r="L72" s="279">
        <v>11000000</v>
      </c>
      <c r="M72" s="279">
        <v>20000000</v>
      </c>
      <c r="N72" s="274">
        <v>26800000</v>
      </c>
      <c r="O72" s="278">
        <v>130000000</v>
      </c>
      <c r="P72" s="279">
        <v>0</v>
      </c>
      <c r="Q72" s="279">
        <v>27500000</v>
      </c>
      <c r="R72" s="274">
        <v>17400000</v>
      </c>
      <c r="S72" s="278">
        <v>39483516.193250306</v>
      </c>
      <c r="T72" s="279">
        <v>15000000</v>
      </c>
      <c r="U72" s="279">
        <v>30581257.835345943</v>
      </c>
      <c r="V72" s="274">
        <v>0</v>
      </c>
      <c r="W72" s="278">
        <v>0</v>
      </c>
      <c r="X72" s="279">
        <v>0</v>
      </c>
      <c r="Y72" s="279">
        <v>0</v>
      </c>
      <c r="Z72" s="274">
        <v>0</v>
      </c>
      <c r="AA72" s="278">
        <v>0</v>
      </c>
      <c r="AB72" s="279">
        <v>0</v>
      </c>
      <c r="AC72" s="279">
        <v>250570363</v>
      </c>
      <c r="AD72" s="274">
        <v>0</v>
      </c>
      <c r="AE72" s="274">
        <f>'SAISIE DES DONNEES-ok'!F72</f>
        <v>0</v>
      </c>
      <c r="AF72" s="274">
        <f>'SAISIE DES DONNEES-ok'!F72</f>
        <v>0</v>
      </c>
      <c r="AG72" s="274">
        <f>'SAISIE DES DONNEES-ok'!F72</f>
        <v>0</v>
      </c>
      <c r="AH72" s="274">
        <f>'SAISIE DES DONNEES-ok'!F72</f>
        <v>0</v>
      </c>
    </row>
    <row r="73" spans="2:34" ht="23.25" customHeight="1" thickBot="1">
      <c r="B73" s="206" t="s">
        <v>133</v>
      </c>
      <c r="C73" s="209" t="s">
        <v>137</v>
      </c>
      <c r="D73" s="273" t="s">
        <v>197</v>
      </c>
      <c r="F73" s="3" t="s">
        <v>38</v>
      </c>
      <c r="G73" s="278">
        <v>16872636</v>
      </c>
      <c r="H73" s="279">
        <v>22974911</v>
      </c>
      <c r="I73" s="279">
        <v>24216443</v>
      </c>
      <c r="J73" s="274">
        <v>15432162</v>
      </c>
      <c r="K73" s="278">
        <v>16241400</v>
      </c>
      <c r="L73" s="279">
        <v>18497263</v>
      </c>
      <c r="M73" s="279">
        <v>27219568</v>
      </c>
      <c r="N73" s="274">
        <v>13767457</v>
      </c>
      <c r="O73" s="278">
        <v>15634322</v>
      </c>
      <c r="P73" s="279">
        <v>9674915</v>
      </c>
      <c r="Q73" s="279">
        <v>14806292</v>
      </c>
      <c r="R73" s="274">
        <v>10662458</v>
      </c>
      <c r="S73" s="278">
        <v>15406551</v>
      </c>
      <c r="T73" s="279">
        <v>16020257.379807007</v>
      </c>
      <c r="U73" s="279">
        <v>33009818</v>
      </c>
      <c r="V73" s="274">
        <v>20736182</v>
      </c>
      <c r="W73" s="278">
        <v>47430626</v>
      </c>
      <c r="X73" s="279">
        <v>0</v>
      </c>
      <c r="Y73" s="279">
        <v>30362816</v>
      </c>
      <c r="Z73" s="274">
        <v>15522545</v>
      </c>
      <c r="AA73" s="278">
        <v>19420727</v>
      </c>
      <c r="AB73" s="279">
        <v>25132425</v>
      </c>
      <c r="AC73" s="279">
        <v>43227999</v>
      </c>
      <c r="AD73" s="274">
        <v>35916287</v>
      </c>
      <c r="AE73" s="274">
        <f>'SAISIE DES DONNEES-ok'!F73</f>
        <v>21896964</v>
      </c>
      <c r="AF73" s="274">
        <f>'SAISIE DES DONNEES-ok'!F73</f>
        <v>21896964</v>
      </c>
      <c r="AG73" s="274">
        <f>'SAISIE DES DONNEES-ok'!F73</f>
        <v>21896964</v>
      </c>
      <c r="AH73" s="274">
        <f>'SAISIE DES DONNEES-ok'!F73</f>
        <v>21896964</v>
      </c>
    </row>
    <row r="74" spans="2:34" ht="21.75" customHeight="1" thickBot="1">
      <c r="B74" s="235" t="s">
        <v>67</v>
      </c>
      <c r="C74" s="236"/>
      <c r="D74" s="236"/>
      <c r="E74" s="236"/>
      <c r="F74" s="236"/>
      <c r="G74" s="283"/>
      <c r="H74" s="284"/>
      <c r="I74" s="284"/>
      <c r="J74" s="285"/>
      <c r="K74" s="283"/>
      <c r="L74" s="284"/>
      <c r="M74" s="284"/>
      <c r="N74" s="285"/>
      <c r="O74" s="283"/>
      <c r="P74" s="284"/>
      <c r="Q74" s="284"/>
      <c r="R74" s="285"/>
      <c r="S74" s="283"/>
      <c r="T74" s="284"/>
      <c r="U74" s="284"/>
      <c r="V74" s="285"/>
      <c r="W74" s="283"/>
      <c r="X74" s="284"/>
      <c r="Y74" s="284"/>
      <c r="Z74" s="285"/>
      <c r="AA74" s="283"/>
      <c r="AB74" s="284"/>
      <c r="AC74" s="284"/>
      <c r="AD74" s="285"/>
      <c r="AE74" s="285"/>
      <c r="AF74" s="285"/>
      <c r="AG74" s="285"/>
      <c r="AH74" s="285"/>
    </row>
  </sheetData>
  <sheetProtection/>
  <mergeCells count="8">
    <mergeCell ref="AE7:AH7"/>
    <mergeCell ref="B4:F4"/>
    <mergeCell ref="W7:Z7"/>
    <mergeCell ref="AA7:AD7"/>
    <mergeCell ref="G7:J7"/>
    <mergeCell ref="K7:N7"/>
    <mergeCell ref="O7:R7"/>
    <mergeCell ref="S7:V7"/>
  </mergeCells>
  <printOptions/>
  <pageMargins left="0.26" right="0.27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>
    <tabColor theme="3" tint="0.39998000860214233"/>
  </sheetPr>
  <dimension ref="A2:AF79"/>
  <sheetViews>
    <sheetView zoomScale="110" zoomScaleNormal="110" zoomScalePageLayoutView="0" workbookViewId="0" topLeftCell="A1">
      <pane xSplit="2" ySplit="6" topLeftCell="X3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C22" sqref="AC22"/>
    </sheetView>
  </sheetViews>
  <sheetFormatPr defaultColWidth="11.421875" defaultRowHeight="12" customHeight="1"/>
  <cols>
    <col min="1" max="1" width="10.8515625" style="3" customWidth="1"/>
    <col min="2" max="2" width="35.00390625" style="3" customWidth="1"/>
    <col min="3" max="3" width="37.57421875" style="3" customWidth="1"/>
    <col min="4" max="4" width="18.57421875" style="3" customWidth="1"/>
    <col min="5" max="5" width="13.28125" style="13" customWidth="1"/>
    <col min="6" max="27" width="11.421875" style="3" customWidth="1"/>
    <col min="28" max="28" width="13.28125" style="3" customWidth="1"/>
    <col min="29" max="16384" width="11.421875" style="3" customWidth="1"/>
  </cols>
  <sheetData>
    <row r="1" ht="12" customHeight="1" thickBot="1"/>
    <row r="2" spans="2:17" s="16" customFormat="1" ht="19.5" customHeight="1" thickBot="1">
      <c r="B2" s="332" t="s">
        <v>28</v>
      </c>
      <c r="C2" s="333"/>
      <c r="D2" s="333"/>
      <c r="E2" s="21"/>
      <c r="F2" s="19"/>
      <c r="G2" s="19"/>
      <c r="H2" s="19"/>
      <c r="N2" s="234"/>
      <c r="O2" s="234"/>
      <c r="Q2" s="234"/>
    </row>
    <row r="3" spans="6:13" ht="12" customHeight="1">
      <c r="F3" s="168"/>
      <c r="G3" s="168"/>
      <c r="H3" s="168"/>
      <c r="I3" s="168"/>
      <c r="J3" s="168"/>
      <c r="K3" s="168"/>
      <c r="L3" s="168"/>
      <c r="M3" s="168"/>
    </row>
    <row r="4" ht="0.75" customHeight="1" thickBot="1"/>
    <row r="5" spans="1:32" ht="27" customHeight="1" thickBot="1">
      <c r="A5" s="243"/>
      <c r="B5" s="339"/>
      <c r="C5" s="340"/>
      <c r="D5" s="341"/>
      <c r="E5" s="329">
        <v>2018</v>
      </c>
      <c r="F5" s="330"/>
      <c r="G5" s="330"/>
      <c r="H5" s="331"/>
      <c r="I5" s="335">
        <v>2019</v>
      </c>
      <c r="J5" s="335"/>
      <c r="K5" s="335"/>
      <c r="L5" s="336"/>
      <c r="M5" s="335">
        <v>2020</v>
      </c>
      <c r="N5" s="335"/>
      <c r="O5" s="335"/>
      <c r="P5" s="336"/>
      <c r="Q5" s="335">
        <v>2021</v>
      </c>
      <c r="R5" s="335"/>
      <c r="S5" s="335"/>
      <c r="T5" s="336"/>
      <c r="U5" s="335">
        <v>2022</v>
      </c>
      <c r="V5" s="335"/>
      <c r="W5" s="335"/>
      <c r="X5" s="336"/>
      <c r="Y5" s="335">
        <v>2023</v>
      </c>
      <c r="Z5" s="335"/>
      <c r="AA5" s="335"/>
      <c r="AB5" s="336"/>
      <c r="AC5" s="335">
        <v>2024</v>
      </c>
      <c r="AD5" s="335"/>
      <c r="AE5" s="335"/>
      <c r="AF5" s="336"/>
    </row>
    <row r="6" spans="1:32" ht="18.75" customHeight="1" thickBot="1">
      <c r="A6" s="244"/>
      <c r="B6" s="29" t="s">
        <v>9</v>
      </c>
      <c r="C6" s="57" t="s">
        <v>74</v>
      </c>
      <c r="D6" s="58" t="s">
        <v>37</v>
      </c>
      <c r="E6" s="148" t="s">
        <v>0</v>
      </c>
      <c r="F6" s="149" t="s">
        <v>1</v>
      </c>
      <c r="G6" s="150" t="s">
        <v>2</v>
      </c>
      <c r="H6" s="56" t="s">
        <v>3</v>
      </c>
      <c r="I6" s="151" t="s">
        <v>0</v>
      </c>
      <c r="J6" s="149" t="s">
        <v>1</v>
      </c>
      <c r="K6" s="151" t="s">
        <v>2</v>
      </c>
      <c r="L6" s="148" t="s">
        <v>3</v>
      </c>
      <c r="M6" s="148" t="s">
        <v>0</v>
      </c>
      <c r="N6" s="149" t="s">
        <v>1</v>
      </c>
      <c r="O6" s="151" t="s">
        <v>2</v>
      </c>
      <c r="P6" s="149" t="s">
        <v>3</v>
      </c>
      <c r="Q6" s="151" t="s">
        <v>0</v>
      </c>
      <c r="R6" s="149" t="s">
        <v>1</v>
      </c>
      <c r="S6" s="151" t="s">
        <v>2</v>
      </c>
      <c r="T6" s="148" t="s">
        <v>3</v>
      </c>
      <c r="U6" s="151" t="s">
        <v>0</v>
      </c>
      <c r="V6" s="149" t="s">
        <v>1</v>
      </c>
      <c r="W6" s="149" t="s">
        <v>2</v>
      </c>
      <c r="X6" s="149" t="s">
        <v>3</v>
      </c>
      <c r="Y6" s="151" t="s">
        <v>0</v>
      </c>
      <c r="Z6" s="149" t="s">
        <v>1</v>
      </c>
      <c r="AA6" s="149" t="s">
        <v>2</v>
      </c>
      <c r="AB6" s="149" t="s">
        <v>3</v>
      </c>
      <c r="AC6" s="149" t="s">
        <v>0</v>
      </c>
      <c r="AD6" s="149" t="s">
        <v>1</v>
      </c>
      <c r="AE6" s="149" t="s">
        <v>2</v>
      </c>
      <c r="AF6" s="149" t="s">
        <v>3</v>
      </c>
    </row>
    <row r="7" spans="1:32" ht="18.75" customHeight="1">
      <c r="A7" s="6"/>
      <c r="B7" s="206" t="s">
        <v>39</v>
      </c>
      <c r="C7" s="209" t="s">
        <v>52</v>
      </c>
      <c r="D7" s="208" t="str">
        <f>'HISTORIQUE DES DONNEES-ok'!D9</f>
        <v>010451001</v>
      </c>
      <c r="E7" s="253">
        <v>67.19507945494041</v>
      </c>
      <c r="F7" s="254">
        <v>115.06621230836475</v>
      </c>
      <c r="G7" s="254">
        <v>71.15249359308162</v>
      </c>
      <c r="H7" s="255">
        <v>146.58621464361323</v>
      </c>
      <c r="I7" s="253">
        <v>32.1024004365346</v>
      </c>
      <c r="J7" s="254">
        <v>151.24509571230334</v>
      </c>
      <c r="K7" s="254">
        <v>87.96344991630716</v>
      </c>
      <c r="L7" s="255">
        <v>186.263990489854</v>
      </c>
      <c r="M7" s="253">
        <v>72.32218057179855</v>
      </c>
      <c r="N7" s="254">
        <v>65.52211610934917</v>
      </c>
      <c r="O7" s="254">
        <v>65.52211610934917</v>
      </c>
      <c r="P7" s="255">
        <v>142.65882380542988</v>
      </c>
      <c r="Q7" s="253">
        <v>104.4799470702228</v>
      </c>
      <c r="R7" s="254">
        <v>50.47642692736839</v>
      </c>
      <c r="S7" s="254">
        <v>74.95577949605672</v>
      </c>
      <c r="T7" s="255">
        <v>163.1019633066059</v>
      </c>
      <c r="U7" s="253">
        <v>64.15264429981488</v>
      </c>
      <c r="V7" s="254">
        <v>74.43176824037634</v>
      </c>
      <c r="W7" s="299">
        <v>165.5355622224129</v>
      </c>
      <c r="X7" s="255">
        <v>74.78014071382762</v>
      </c>
      <c r="Y7" s="253">
        <v>29.021423710191666</v>
      </c>
      <c r="Z7" s="253">
        <v>290.0836598966988</v>
      </c>
      <c r="AA7" s="254">
        <v>321.17809682761634</v>
      </c>
      <c r="AB7" s="258">
        <v>515.0892903411361</v>
      </c>
      <c r="AC7" s="258">
        <f>'CALCUL INDICES'!J7</f>
        <v>353.01839519999317</v>
      </c>
      <c r="AD7" s="255">
        <f>+'CALCUL INDICES'!$J7</f>
        <v>353.01839519999317</v>
      </c>
      <c r="AE7" s="255">
        <f>+'CALCUL INDICES'!$J7</f>
        <v>353.01839519999317</v>
      </c>
      <c r="AF7" s="255">
        <f>+'CALCUL INDICES'!$J7</f>
        <v>353.01839519999317</v>
      </c>
    </row>
    <row r="8" spans="1:32" ht="18.75" customHeight="1">
      <c r="A8" s="6"/>
      <c r="B8" s="206" t="s">
        <v>40</v>
      </c>
      <c r="C8" s="209" t="s">
        <v>53</v>
      </c>
      <c r="D8" s="208" t="str">
        <f>'HISTORIQUE DES DONNEES-ok'!D10</f>
        <v>011451001</v>
      </c>
      <c r="E8" s="256">
        <v>78.49657601819348</v>
      </c>
      <c r="F8" s="257">
        <v>111.15018687064617</v>
      </c>
      <c r="G8" s="257">
        <v>183.8169223698043</v>
      </c>
      <c r="H8" s="258">
        <v>26.536314741356037</v>
      </c>
      <c r="I8" s="256">
        <v>320.2408091319469</v>
      </c>
      <c r="J8" s="257">
        <v>108.62270872639074</v>
      </c>
      <c r="K8" s="257">
        <v>420.67607164155146</v>
      </c>
      <c r="L8" s="258">
        <v>596.6445495520417</v>
      </c>
      <c r="M8" s="256">
        <v>247.5478600518983</v>
      </c>
      <c r="N8" s="257">
        <v>297.9908263151098</v>
      </c>
      <c r="O8" s="257">
        <v>297.9908263151098</v>
      </c>
      <c r="P8" s="258">
        <v>292.322755308007</v>
      </c>
      <c r="Q8" s="256">
        <v>133.3922679640791</v>
      </c>
      <c r="R8" s="257">
        <v>263.48118587898284</v>
      </c>
      <c r="S8" s="257">
        <v>96.04638477399445</v>
      </c>
      <c r="T8" s="258">
        <v>473.6791060216692</v>
      </c>
      <c r="U8" s="256">
        <v>395.8432628384618</v>
      </c>
      <c r="V8" s="257">
        <v>87.89733148620277</v>
      </c>
      <c r="W8" s="257">
        <v>108.91737706593187</v>
      </c>
      <c r="X8" s="258">
        <v>235.8284668917498</v>
      </c>
      <c r="Y8" s="256">
        <v>122.0971303569307</v>
      </c>
      <c r="Z8" s="256">
        <v>471.16181743416337</v>
      </c>
      <c r="AA8" s="257">
        <v>178.08926856721453</v>
      </c>
      <c r="AB8" s="258">
        <v>163.229896353165</v>
      </c>
      <c r="AC8" s="258">
        <f>'CALCUL INDICES'!J8</f>
        <v>144.82081284271737</v>
      </c>
      <c r="AD8" s="258">
        <f>+'CALCUL INDICES'!$J8</f>
        <v>144.82081284271737</v>
      </c>
      <c r="AE8" s="258">
        <f>+'CALCUL INDICES'!$J8</f>
        <v>144.82081284271737</v>
      </c>
      <c r="AF8" s="258">
        <f>+'CALCUL INDICES'!$J8</f>
        <v>144.82081284271737</v>
      </c>
    </row>
    <row r="9" spans="1:32" ht="18.75" customHeight="1">
      <c r="A9" s="107"/>
      <c r="B9" s="206" t="s">
        <v>83</v>
      </c>
      <c r="C9" s="209" t="s">
        <v>53</v>
      </c>
      <c r="D9" s="208" t="str">
        <f>'HISTORIQUE DES DONNEES-ok'!D11</f>
        <v>012451001</v>
      </c>
      <c r="E9" s="256">
        <v>0</v>
      </c>
      <c r="F9" s="257">
        <v>0</v>
      </c>
      <c r="G9" s="257">
        <v>108.03000833564879</v>
      </c>
      <c r="H9" s="258">
        <v>291.9699916643512</v>
      </c>
      <c r="I9" s="256">
        <v>91.48118921922756</v>
      </c>
      <c r="J9" s="257">
        <v>225.21088302306197</v>
      </c>
      <c r="K9" s="257">
        <v>75.95907752153376</v>
      </c>
      <c r="L9" s="258">
        <v>269.1299749930536</v>
      </c>
      <c r="M9" s="256">
        <v>111.14198388441234</v>
      </c>
      <c r="N9" s="257">
        <v>0</v>
      </c>
      <c r="O9" s="257">
        <v>0</v>
      </c>
      <c r="P9" s="258">
        <v>71.58297304806891</v>
      </c>
      <c r="Q9" s="256">
        <v>113.02574604056683</v>
      </c>
      <c r="R9" s="257">
        <v>422.57500861350377</v>
      </c>
      <c r="S9" s="257">
        <v>0</v>
      </c>
      <c r="T9" s="258">
        <v>0</v>
      </c>
      <c r="U9" s="256">
        <v>0</v>
      </c>
      <c r="V9" s="257">
        <v>0</v>
      </c>
      <c r="W9" s="257">
        <v>0</v>
      </c>
      <c r="X9" s="258">
        <v>0</v>
      </c>
      <c r="Y9" s="256">
        <v>146.70741872742428</v>
      </c>
      <c r="Z9" s="256">
        <v>0</v>
      </c>
      <c r="AA9" s="257">
        <v>166.25840400111142</v>
      </c>
      <c r="AB9" s="258">
        <v>312.96582383995553</v>
      </c>
      <c r="AC9" s="258">
        <f>'CALCUL INDICES'!J9</f>
        <v>0</v>
      </c>
      <c r="AD9" s="258">
        <f>+'CALCUL INDICES'!$J9</f>
        <v>0</v>
      </c>
      <c r="AE9" s="258">
        <f>+'CALCUL INDICES'!$J9</f>
        <v>0</v>
      </c>
      <c r="AF9" s="258">
        <f>+'CALCUL INDICES'!$J9</f>
        <v>0</v>
      </c>
    </row>
    <row r="10" spans="2:32" ht="18.75" customHeight="1">
      <c r="B10" s="220" t="s">
        <v>53</v>
      </c>
      <c r="C10" s="221"/>
      <c r="D10" s="221"/>
      <c r="E10" s="245">
        <v>66.32339866333082</v>
      </c>
      <c r="F10" s="246">
        <v>111.19943179564167</v>
      </c>
      <c r="G10" s="246">
        <v>83.7586981263297</v>
      </c>
      <c r="H10" s="259">
        <v>138.71847141469786</v>
      </c>
      <c r="I10" s="245">
        <v>63.28998697252637</v>
      </c>
      <c r="J10" s="246">
        <v>149.12516876541352</v>
      </c>
      <c r="K10" s="246">
        <v>121.54792646297746</v>
      </c>
      <c r="L10" s="259">
        <v>230.631499010016</v>
      </c>
      <c r="M10" s="245">
        <v>91.36994710388635</v>
      </c>
      <c r="N10" s="246">
        <v>87.26622404757809</v>
      </c>
      <c r="O10" s="246">
        <v>87.26622404757809</v>
      </c>
      <c r="P10" s="259">
        <v>155.7871292606806</v>
      </c>
      <c r="Q10" s="245">
        <v>107.68733668382286</v>
      </c>
      <c r="R10" s="246">
        <v>83.42126617399178</v>
      </c>
      <c r="S10" s="246">
        <v>74.8490182439207</v>
      </c>
      <c r="T10" s="259">
        <v>189.87503831694423</v>
      </c>
      <c r="U10" s="245">
        <v>96.06148889975965</v>
      </c>
      <c r="V10" s="246">
        <v>73.56282450449683</v>
      </c>
      <c r="W10" s="298">
        <v>154.7708865888619</v>
      </c>
      <c r="X10" s="259">
        <v>88.95836030365103</v>
      </c>
      <c r="Y10" s="245">
        <v>42.06398108385312</v>
      </c>
      <c r="Z10" s="245">
        <v>299.81785908151494</v>
      </c>
      <c r="AA10" s="246">
        <v>301.91082652963235</v>
      </c>
      <c r="AB10" s="259">
        <v>473.09908610593277</v>
      </c>
      <c r="AC10" s="259">
        <f>+'CALCUL INDICES'!$J10</f>
        <v>321.1389593253604</v>
      </c>
      <c r="AD10" s="259">
        <f>+'CALCUL INDICES'!$J10</f>
        <v>321.1389593253604</v>
      </c>
      <c r="AE10" s="259">
        <f>+'CALCUL INDICES'!$J10</f>
        <v>321.1389593253604</v>
      </c>
      <c r="AF10" s="259">
        <f>+'CALCUL INDICES'!$J10</f>
        <v>321.1389593253604</v>
      </c>
    </row>
    <row r="11" spans="2:32" ht="18.75" customHeight="1">
      <c r="B11" s="206" t="s">
        <v>84</v>
      </c>
      <c r="C11" s="209" t="s">
        <v>54</v>
      </c>
      <c r="D11" s="208" t="str">
        <f>'HISTORIQUE DES DONNEES-ok'!D13</f>
        <v>025452002</v>
      </c>
      <c r="E11" s="256">
        <v>45.01123485691308</v>
      </c>
      <c r="F11" s="257">
        <v>58.788109088046745</v>
      </c>
      <c r="G11" s="257">
        <v>45.68328600917405</v>
      </c>
      <c r="H11" s="258">
        <v>28.149533493459156</v>
      </c>
      <c r="I11" s="256">
        <v>0.49640351921835085</v>
      </c>
      <c r="J11" s="257">
        <v>117.93208166553626</v>
      </c>
      <c r="K11" s="257">
        <v>152.84078683689134</v>
      </c>
      <c r="L11" s="258">
        <v>149.06414269274967</v>
      </c>
      <c r="M11" s="256">
        <v>152.09696276427346</v>
      </c>
      <c r="N11" s="257">
        <v>177.06706500179016</v>
      </c>
      <c r="O11" s="257">
        <v>1.6022379297953997</v>
      </c>
      <c r="P11" s="258">
        <v>193.42032974038355</v>
      </c>
      <c r="Q11" s="256">
        <v>15.406388546283052</v>
      </c>
      <c r="R11" s="257">
        <v>5.847635282132528</v>
      </c>
      <c r="S11" s="257">
        <v>11.544864669392162</v>
      </c>
      <c r="T11" s="258">
        <v>9.6151226878182</v>
      </c>
      <c r="U11" s="256">
        <v>6.393264034853389</v>
      </c>
      <c r="V11" s="257">
        <v>7.911214151792971</v>
      </c>
      <c r="W11" s="257">
        <v>4.365636398880317</v>
      </c>
      <c r="X11" s="258">
        <v>2.806482017363878</v>
      </c>
      <c r="Y11" s="256">
        <v>8.023063312135688</v>
      </c>
      <c r="Z11" s="256">
        <v>18.623780744392608</v>
      </c>
      <c r="AA11" s="257">
        <v>22.549971611475314</v>
      </c>
      <c r="AB11" s="258">
        <v>0</v>
      </c>
      <c r="AC11" s="258">
        <f>+'CALCUL INDICES'!$J11</f>
        <v>0</v>
      </c>
      <c r="AD11" s="258">
        <f>+'CALCUL INDICES'!$J11</f>
        <v>0</v>
      </c>
      <c r="AE11" s="258">
        <f>+'CALCUL INDICES'!$J11</f>
        <v>0</v>
      </c>
      <c r="AF11" s="258">
        <f>+'CALCUL INDICES'!$J11</f>
        <v>0</v>
      </c>
    </row>
    <row r="12" spans="2:32" ht="18.75" customHeight="1">
      <c r="B12" s="206" t="s">
        <v>85</v>
      </c>
      <c r="C12" s="209" t="s">
        <v>55</v>
      </c>
      <c r="D12" s="208" t="str">
        <f>'HISTORIQUE DES DONNEES-ok'!D14</f>
        <v>014452002</v>
      </c>
      <c r="E12" s="256">
        <v>89.83065753014826</v>
      </c>
      <c r="F12" s="257">
        <v>53.75967686521342</v>
      </c>
      <c r="G12" s="257">
        <v>27.76722270107543</v>
      </c>
      <c r="H12" s="258">
        <v>228.64244290356288</v>
      </c>
      <c r="I12" s="256">
        <v>155.63075034021276</v>
      </c>
      <c r="J12" s="257">
        <v>206.34189908213702</v>
      </c>
      <c r="K12" s="257">
        <v>164.83124039056858</v>
      </c>
      <c r="L12" s="258">
        <v>193.84229196768294</v>
      </c>
      <c r="M12" s="256">
        <v>107.7261714801154</v>
      </c>
      <c r="N12" s="257">
        <v>192.26492669267824</v>
      </c>
      <c r="O12" s="257">
        <v>192.26492669267824</v>
      </c>
      <c r="P12" s="258">
        <v>704.7589266508801</v>
      </c>
      <c r="Q12" s="256">
        <v>148.8900547379681</v>
      </c>
      <c r="R12" s="257">
        <v>218.41500769520508</v>
      </c>
      <c r="S12" s="257">
        <v>201.93300984583766</v>
      </c>
      <c r="T12" s="258">
        <v>219.4143500383134</v>
      </c>
      <c r="U12" s="256">
        <v>227.91037885563668</v>
      </c>
      <c r="V12" s="257">
        <v>279.6982952883873</v>
      </c>
      <c r="W12" s="257">
        <v>232.28164212174954</v>
      </c>
      <c r="X12" s="295">
        <v>336.6645028901098</v>
      </c>
      <c r="Y12" s="256">
        <v>265.7152831129456</v>
      </c>
      <c r="Z12" s="256">
        <v>218.41500769520508</v>
      </c>
      <c r="AA12" s="257">
        <v>2.8456355054844202</v>
      </c>
      <c r="AB12" s="258">
        <v>506.2883703185187</v>
      </c>
      <c r="AC12" s="258">
        <f>+'CALCUL INDICES'!$J12</f>
        <v>260.5668754567614</v>
      </c>
      <c r="AD12" s="258">
        <f>+'CALCUL INDICES'!$J12</f>
        <v>260.5668754567614</v>
      </c>
      <c r="AE12" s="258">
        <f>+'CALCUL INDICES'!$J12</f>
        <v>260.5668754567614</v>
      </c>
      <c r="AF12" s="258">
        <f>+'CALCUL INDICES'!$J12</f>
        <v>260.5668754567614</v>
      </c>
    </row>
    <row r="13" spans="2:32" ht="18.75" customHeight="1">
      <c r="B13" s="206" t="s">
        <v>86</v>
      </c>
      <c r="C13" s="209" t="s">
        <v>54</v>
      </c>
      <c r="D13" s="208" t="str">
        <f>'HISTORIQUE DES DONNEES-ok'!D15</f>
        <v>015452002</v>
      </c>
      <c r="E13" s="256">
        <v>99.76743523348988</v>
      </c>
      <c r="F13" s="257">
        <v>119.42021008102628</v>
      </c>
      <c r="G13" s="257">
        <v>103.10591318621998</v>
      </c>
      <c r="H13" s="258">
        <v>77.70644149926386</v>
      </c>
      <c r="I13" s="256">
        <v>108.19926378660915</v>
      </c>
      <c r="J13" s="257">
        <v>34.11492179990327</v>
      </c>
      <c r="K13" s="257">
        <v>33.78046178225716</v>
      </c>
      <c r="L13" s="258">
        <v>33.78046178225716</v>
      </c>
      <c r="M13" s="256">
        <v>32.44262171167272</v>
      </c>
      <c r="N13" s="257">
        <v>119.42021008102628</v>
      </c>
      <c r="O13" s="257">
        <v>103.18430197007801</v>
      </c>
      <c r="P13" s="258">
        <v>77.76551971562242</v>
      </c>
      <c r="Q13" s="256">
        <v>43.34601828693592</v>
      </c>
      <c r="R13" s="257">
        <v>120.40560635259979</v>
      </c>
      <c r="S13" s="257">
        <v>48.34538605682595</v>
      </c>
      <c r="T13" s="258">
        <v>97.66232515266428</v>
      </c>
      <c r="U13" s="256">
        <v>89.06006701240914</v>
      </c>
      <c r="V13" s="257">
        <v>52.90137108539634</v>
      </c>
      <c r="W13" s="257">
        <v>91.31299504263362</v>
      </c>
      <c r="X13" s="258">
        <v>103.49533996857414</v>
      </c>
      <c r="Y13" s="256">
        <v>56.38600164420545</v>
      </c>
      <c r="Z13" s="256">
        <v>43.373847500948195</v>
      </c>
      <c r="AA13" s="257">
        <v>47.64679978621316</v>
      </c>
      <c r="AB13" s="258">
        <v>57.90140546788615</v>
      </c>
      <c r="AC13" s="258">
        <f>+'CALCUL INDICES'!$J13</f>
        <v>29.209464549579348</v>
      </c>
      <c r="AD13" s="258">
        <f>+'CALCUL INDICES'!$J13</f>
        <v>29.209464549579348</v>
      </c>
      <c r="AE13" s="258">
        <f>+'CALCUL INDICES'!$J13</f>
        <v>29.209464549579348</v>
      </c>
      <c r="AF13" s="258">
        <f>+'CALCUL INDICES'!$J13</f>
        <v>29.209464549579348</v>
      </c>
    </row>
    <row r="14" spans="2:32" ht="18.75" customHeight="1">
      <c r="B14" s="206" t="s">
        <v>40</v>
      </c>
      <c r="C14" s="209" t="s">
        <v>55</v>
      </c>
      <c r="D14" s="208" t="str">
        <f>'HISTORIQUE DES DONNEES-ok'!D16</f>
        <v>011452002</v>
      </c>
      <c r="E14" s="256">
        <v>117.0331199141386</v>
      </c>
      <c r="F14" s="257">
        <v>103.95156556198016</v>
      </c>
      <c r="G14" s="257">
        <v>89.92586725309096</v>
      </c>
      <c r="H14" s="258">
        <v>89.08944727079029</v>
      </c>
      <c r="I14" s="256">
        <v>85.52484216835317</v>
      </c>
      <c r="J14" s="257">
        <v>95.82049597001605</v>
      </c>
      <c r="K14" s="257">
        <v>108.56273514259208</v>
      </c>
      <c r="L14" s="258">
        <v>112.33885301273884</v>
      </c>
      <c r="M14" s="256">
        <v>117.87526043719849</v>
      </c>
      <c r="N14" s="257">
        <v>111.92056156350665</v>
      </c>
      <c r="O14" s="257">
        <v>111.92056156350665</v>
      </c>
      <c r="P14" s="258">
        <v>120.20093402216023</v>
      </c>
      <c r="Q14" s="256">
        <v>105.56904370293134</v>
      </c>
      <c r="R14" s="257">
        <v>109.0192542258154</v>
      </c>
      <c r="S14" s="257">
        <v>154.20981252479845</v>
      </c>
      <c r="T14" s="258">
        <v>102.09044713795343</v>
      </c>
      <c r="U14" s="256">
        <v>265.1557715271502</v>
      </c>
      <c r="V14" s="257">
        <v>80.248538517095</v>
      </c>
      <c r="W14" s="257">
        <v>77.87094338279954</v>
      </c>
      <c r="X14" s="258">
        <v>112.17240419955378</v>
      </c>
      <c r="Y14" s="256">
        <v>103.90466138260966</v>
      </c>
      <c r="Z14" s="256">
        <v>91.64329921920651</v>
      </c>
      <c r="AA14" s="257">
        <v>153.5660434254238</v>
      </c>
      <c r="AB14" s="258">
        <v>117.26317377294866</v>
      </c>
      <c r="AC14" s="258">
        <f>+'CALCUL INDICES'!$J14</f>
        <v>94.9671265483451</v>
      </c>
      <c r="AD14" s="258">
        <f>+'CALCUL INDICES'!$J14</f>
        <v>94.9671265483451</v>
      </c>
      <c r="AE14" s="258">
        <f>+'CALCUL INDICES'!$J14</f>
        <v>94.9671265483451</v>
      </c>
      <c r="AF14" s="258">
        <f>+'CALCUL INDICES'!$J14</f>
        <v>94.9671265483451</v>
      </c>
    </row>
    <row r="15" spans="2:32" ht="18.75" customHeight="1">
      <c r="B15" s="206" t="s">
        <v>39</v>
      </c>
      <c r="C15" s="209" t="s">
        <v>55</v>
      </c>
      <c r="D15" s="208" t="str">
        <f>'HISTORIQUE DES DONNEES-ok'!D17</f>
        <v>010452002</v>
      </c>
      <c r="E15" s="256">
        <v>95.40675892864392</v>
      </c>
      <c r="F15" s="257">
        <v>93.01403271002205</v>
      </c>
      <c r="G15" s="257">
        <v>98.00393745591558</v>
      </c>
      <c r="H15" s="258">
        <v>113.57527090541845</v>
      </c>
      <c r="I15" s="256">
        <v>83.31910207397992</v>
      </c>
      <c r="J15" s="257">
        <v>78.62346121030345</v>
      </c>
      <c r="K15" s="257">
        <v>147.12929259317923</v>
      </c>
      <c r="L15" s="258">
        <v>130.98371899948822</v>
      </c>
      <c r="M15" s="256">
        <v>88.23592022952585</v>
      </c>
      <c r="N15" s="257">
        <v>103.62211055858084</v>
      </c>
      <c r="O15" s="257">
        <v>103.62211055858084</v>
      </c>
      <c r="P15" s="258">
        <v>108.91339298530902</v>
      </c>
      <c r="Q15" s="256">
        <v>104.74517967660513</v>
      </c>
      <c r="R15" s="257">
        <v>128.67266051807735</v>
      </c>
      <c r="S15" s="257">
        <v>143.60452060090216</v>
      </c>
      <c r="T15" s="258">
        <v>154.76469224634806</v>
      </c>
      <c r="U15" s="256">
        <v>130.39070344315837</v>
      </c>
      <c r="V15" s="257">
        <v>164.05916436017975</v>
      </c>
      <c r="W15" s="257">
        <v>211.98714725126365</v>
      </c>
      <c r="X15" s="258">
        <v>131.93783298870568</v>
      </c>
      <c r="Y15" s="256">
        <v>115.4627191318872</v>
      </c>
      <c r="Z15" s="256">
        <v>160.0172930581432</v>
      </c>
      <c r="AA15" s="257">
        <v>202.19139617837243</v>
      </c>
      <c r="AB15" s="258">
        <v>193.32031995158715</v>
      </c>
      <c r="AC15" s="258">
        <f>+'CALCUL INDICES'!$J15</f>
        <v>239.6257897547741</v>
      </c>
      <c r="AD15" s="258">
        <f>+'CALCUL INDICES'!$J15</f>
        <v>239.6257897547741</v>
      </c>
      <c r="AE15" s="258">
        <f>+'CALCUL INDICES'!$J15</f>
        <v>239.6257897547741</v>
      </c>
      <c r="AF15" s="258">
        <f>+'CALCUL INDICES'!$J15</f>
        <v>239.6257897547741</v>
      </c>
    </row>
    <row r="16" spans="2:32" ht="18.75" customHeight="1">
      <c r="B16" s="247" t="s">
        <v>54</v>
      </c>
      <c r="C16" s="248"/>
      <c r="D16" s="249"/>
      <c r="E16" s="245">
        <v>63.666493532524285</v>
      </c>
      <c r="F16" s="246">
        <v>109.55227712552139</v>
      </c>
      <c r="G16" s="246">
        <v>109.87421210054795</v>
      </c>
      <c r="H16" s="259">
        <v>116.90665376597681</v>
      </c>
      <c r="I16" s="245">
        <v>42.01573091630018</v>
      </c>
      <c r="J16" s="246">
        <v>116.36205906695355</v>
      </c>
      <c r="K16" s="246">
        <v>136.58228931045159</v>
      </c>
      <c r="L16" s="259">
        <v>137.62677206573494</v>
      </c>
      <c r="M16" s="245">
        <v>127.18430322760709</v>
      </c>
      <c r="N16" s="246">
        <v>165.57239482914304</v>
      </c>
      <c r="O16" s="246">
        <v>49.11329085478316</v>
      </c>
      <c r="P16" s="259">
        <v>238.56147792729124</v>
      </c>
      <c r="Q16" s="245">
        <v>44.57606999082876</v>
      </c>
      <c r="R16" s="246">
        <v>58.07472157114313</v>
      </c>
      <c r="S16" s="246">
        <v>53.75739759218051</v>
      </c>
      <c r="T16" s="259">
        <v>58.20295003885761</v>
      </c>
      <c r="U16" s="245">
        <v>65.1695985438451</v>
      </c>
      <c r="V16" s="246">
        <v>60.21213875904248</v>
      </c>
      <c r="W16" s="246">
        <v>56.0016323447935</v>
      </c>
      <c r="X16" s="297">
        <v>69.69272921462523</v>
      </c>
      <c r="Y16" s="245">
        <v>56.88979093531947</v>
      </c>
      <c r="Z16" s="245">
        <v>56.65231987389191</v>
      </c>
      <c r="AA16" s="246">
        <v>36.65765884036862</v>
      </c>
      <c r="AB16" s="259">
        <v>86.50314684209434</v>
      </c>
      <c r="AC16" s="259">
        <f>+'CALCUL INDICES'!$J16</f>
        <v>50.929105533138134</v>
      </c>
      <c r="AD16" s="259">
        <f>+'CALCUL INDICES'!$J16</f>
        <v>50.929105533138134</v>
      </c>
      <c r="AE16" s="259">
        <f>+'CALCUL INDICES'!$J16</f>
        <v>50.929105533138134</v>
      </c>
      <c r="AF16" s="259">
        <f>+'CALCUL INDICES'!$J16</f>
        <v>50.929105533138134</v>
      </c>
    </row>
    <row r="17" spans="2:32" ht="18.75" customHeight="1">
      <c r="B17" s="206" t="s">
        <v>83</v>
      </c>
      <c r="C17" s="209" t="s">
        <v>56</v>
      </c>
      <c r="D17" s="208" t="str">
        <f>'HISTORIQUE DES DONNEES-ok'!D19</f>
        <v>012453007</v>
      </c>
      <c r="E17" s="256">
        <v>71.65129094535396</v>
      </c>
      <c r="F17" s="257">
        <v>95.24681909441442</v>
      </c>
      <c r="G17" s="257">
        <v>101.41675689150227</v>
      </c>
      <c r="H17" s="258">
        <v>131.68513306872933</v>
      </c>
      <c r="I17" s="256">
        <v>91.28657656836577</v>
      </c>
      <c r="J17" s="257">
        <v>70.1430861744827</v>
      </c>
      <c r="K17" s="257">
        <v>104.68043473101774</v>
      </c>
      <c r="L17" s="258">
        <v>171.40904861130187</v>
      </c>
      <c r="M17" s="256">
        <v>99.32294225949987</v>
      </c>
      <c r="N17" s="257">
        <v>113.38703106146382</v>
      </c>
      <c r="O17" s="257">
        <v>155.02222342384223</v>
      </c>
      <c r="P17" s="258">
        <v>110.96312311444521</v>
      </c>
      <c r="Q17" s="256">
        <v>122.05183083613873</v>
      </c>
      <c r="R17" s="257">
        <v>123.96575453783466</v>
      </c>
      <c r="S17" s="257">
        <v>169.3627696710244</v>
      </c>
      <c r="T17" s="258">
        <v>148.37296076537677</v>
      </c>
      <c r="U17" s="256">
        <v>208.01613459171332</v>
      </c>
      <c r="V17" s="257">
        <v>159.59139378797678</v>
      </c>
      <c r="W17" s="257">
        <v>195.12527705101002</v>
      </c>
      <c r="X17" s="258">
        <v>147.8527278116235</v>
      </c>
      <c r="Y17" s="256">
        <v>161.19099167907612</v>
      </c>
      <c r="Z17" s="256">
        <v>168.7694566439131</v>
      </c>
      <c r="AA17" s="257">
        <v>181.08469789114028</v>
      </c>
      <c r="AB17" s="258">
        <v>291.4327190214112</v>
      </c>
      <c r="AC17" s="258">
        <f>+'CALCUL INDICES'!$J17</f>
        <v>299.7628572555413</v>
      </c>
      <c r="AD17" s="258">
        <f>+'CALCUL INDICES'!$J17</f>
        <v>299.7628572555413</v>
      </c>
      <c r="AE17" s="258">
        <f>+'CALCUL INDICES'!$J17</f>
        <v>299.7628572555413</v>
      </c>
      <c r="AF17" s="258">
        <f>+'CALCUL INDICES'!$J17</f>
        <v>299.7628572555413</v>
      </c>
    </row>
    <row r="18" spans="2:32" ht="18.75" customHeight="1">
      <c r="B18" s="206" t="s">
        <v>39</v>
      </c>
      <c r="C18" s="209" t="s">
        <v>57</v>
      </c>
      <c r="D18" s="208" t="str">
        <f>'HISTORIQUE DES DONNEES-ok'!D20</f>
        <v>010453007</v>
      </c>
      <c r="E18" s="256">
        <v>99.38338101107279</v>
      </c>
      <c r="F18" s="257">
        <v>94.55303968158844</v>
      </c>
      <c r="G18" s="257">
        <v>105.11714903234052</v>
      </c>
      <c r="H18" s="258">
        <v>100.94643027499825</v>
      </c>
      <c r="I18" s="256">
        <v>93.10338899813671</v>
      </c>
      <c r="J18" s="257">
        <v>99.01328942745572</v>
      </c>
      <c r="K18" s="257">
        <v>137.1475444984371</v>
      </c>
      <c r="L18" s="258">
        <v>127.00930264574528</v>
      </c>
      <c r="M18" s="256">
        <v>114.21353321254428</v>
      </c>
      <c r="N18" s="257">
        <v>111.79088743066767</v>
      </c>
      <c r="O18" s="257">
        <v>111.79088743066767</v>
      </c>
      <c r="P18" s="258">
        <v>120.13473421806182</v>
      </c>
      <c r="Q18" s="256">
        <v>123.13098079061602</v>
      </c>
      <c r="R18" s="257">
        <v>146.986060376985</v>
      </c>
      <c r="S18" s="257">
        <v>147.25439241529745</v>
      </c>
      <c r="T18" s="258">
        <v>161.907970918783</v>
      </c>
      <c r="U18" s="256">
        <v>149.6494601522904</v>
      </c>
      <c r="V18" s="257">
        <v>159.1470340814909</v>
      </c>
      <c r="W18" s="257">
        <v>139.6867198428398</v>
      </c>
      <c r="X18" s="258">
        <v>122.71028817144857</v>
      </c>
      <c r="Y18" s="256">
        <v>115.5182787703222</v>
      </c>
      <c r="Z18" s="256">
        <v>162.95921407219453</v>
      </c>
      <c r="AA18" s="257">
        <v>171.3614366730583</v>
      </c>
      <c r="AB18" s="258">
        <v>168.9851400030564</v>
      </c>
      <c r="AC18" s="258">
        <f>+'CALCUL INDICES'!$J18</f>
        <v>184.9063453457695</v>
      </c>
      <c r="AD18" s="258">
        <f>+'CALCUL INDICES'!$J18</f>
        <v>184.9063453457695</v>
      </c>
      <c r="AE18" s="258">
        <f>+'CALCUL INDICES'!$J18</f>
        <v>184.9063453457695</v>
      </c>
      <c r="AF18" s="258">
        <f>+'CALCUL INDICES'!$J18</f>
        <v>184.9063453457695</v>
      </c>
    </row>
    <row r="19" spans="2:32" ht="18.75" customHeight="1">
      <c r="B19" s="206" t="s">
        <v>87</v>
      </c>
      <c r="C19" s="209" t="s">
        <v>58</v>
      </c>
      <c r="D19" s="208" t="str">
        <f>'HISTORIQUE DES DONNEES-ok'!D21</f>
        <v>016453007</v>
      </c>
      <c r="E19" s="256">
        <v>81.10226619095566</v>
      </c>
      <c r="F19" s="257">
        <v>120.82080452262689</v>
      </c>
      <c r="G19" s="257">
        <v>141.46637060373027</v>
      </c>
      <c r="H19" s="258">
        <v>42.62481691730414</v>
      </c>
      <c r="I19" s="256">
        <v>79.23052772212701</v>
      </c>
      <c r="J19" s="257">
        <v>112.62368857256716</v>
      </c>
      <c r="K19" s="257">
        <v>45.46264713190825</v>
      </c>
      <c r="L19" s="258">
        <v>42.14093603548611</v>
      </c>
      <c r="M19" s="256">
        <v>130.6849011652188</v>
      </c>
      <c r="N19" s="257">
        <v>176.1794159176078</v>
      </c>
      <c r="O19" s="257">
        <v>75.48911226583898</v>
      </c>
      <c r="P19" s="258">
        <v>22.788741327486683</v>
      </c>
      <c r="Q19" s="256">
        <v>94.3445862002937</v>
      </c>
      <c r="R19" s="257">
        <v>22.570603877588006</v>
      </c>
      <c r="S19" s="257">
        <v>51.18309517570696</v>
      </c>
      <c r="T19" s="258">
        <v>222.38703112701498</v>
      </c>
      <c r="U19" s="256">
        <v>12.865681166152582</v>
      </c>
      <c r="V19" s="257">
        <v>185.14419237429948</v>
      </c>
      <c r="W19" s="257">
        <v>54.226898316891536</v>
      </c>
      <c r="X19" s="258">
        <v>160.95279795071883</v>
      </c>
      <c r="Y19" s="256">
        <v>83.04605432526067</v>
      </c>
      <c r="Z19" s="256">
        <v>56.898580152867055</v>
      </c>
      <c r="AA19" s="257">
        <v>36.20103887013345</v>
      </c>
      <c r="AB19" s="258">
        <v>23.805057303623595</v>
      </c>
      <c r="AC19" s="258">
        <f>+'CALCUL INDICES'!$J19</f>
        <v>58.40566654213169</v>
      </c>
      <c r="AD19" s="258">
        <f>+'CALCUL INDICES'!$J19</f>
        <v>58.40566654213169</v>
      </c>
      <c r="AE19" s="258">
        <f>+'CALCUL INDICES'!$J19</f>
        <v>58.40566654213169</v>
      </c>
      <c r="AF19" s="258">
        <f>+'CALCUL INDICES'!$J19</f>
        <v>58.40566654213169</v>
      </c>
    </row>
    <row r="20" spans="2:32" ht="18.75" customHeight="1">
      <c r="B20" s="206" t="s">
        <v>88</v>
      </c>
      <c r="C20" s="209" t="s">
        <v>57</v>
      </c>
      <c r="D20" s="208" t="str">
        <f>'HISTORIQUE DES DONNEES-ok'!D22</f>
        <v>017453007</v>
      </c>
      <c r="E20" s="256">
        <v>75.10696288781004</v>
      </c>
      <c r="F20" s="257">
        <v>82.58741266301901</v>
      </c>
      <c r="G20" s="257">
        <v>115.47221772809924</v>
      </c>
      <c r="H20" s="258">
        <v>126.83340672107173</v>
      </c>
      <c r="I20" s="256">
        <v>86.72059490799464</v>
      </c>
      <c r="J20" s="257">
        <v>94.65246020045801</v>
      </c>
      <c r="K20" s="257">
        <v>87.04058327552386</v>
      </c>
      <c r="L20" s="258">
        <v>107.75375489013025</v>
      </c>
      <c r="M20" s="256">
        <v>82.06959039177981</v>
      </c>
      <c r="N20" s="257">
        <v>132.2534477035002</v>
      </c>
      <c r="O20" s="257">
        <v>132.2534477035002</v>
      </c>
      <c r="P20" s="258">
        <v>183.27887622350593</v>
      </c>
      <c r="Q20" s="256">
        <v>230.46997521034743</v>
      </c>
      <c r="R20" s="257">
        <v>196.18692984677864</v>
      </c>
      <c r="S20" s="257">
        <v>196.70842276509148</v>
      </c>
      <c r="T20" s="258">
        <v>207.15958563424374</v>
      </c>
      <c r="U20" s="256">
        <v>226.84230297804461</v>
      </c>
      <c r="V20" s="257">
        <v>177.38727353844345</v>
      </c>
      <c r="W20" s="257">
        <v>269.57971284275317</v>
      </c>
      <c r="X20" s="258">
        <v>2625.261841640928</v>
      </c>
      <c r="Y20" s="256">
        <v>197.01032054841778</v>
      </c>
      <c r="Z20" s="256">
        <v>350.15730132196353</v>
      </c>
      <c r="AA20" s="257">
        <v>882.1095884120951</v>
      </c>
      <c r="AB20" s="258">
        <v>263.98905016995735</v>
      </c>
      <c r="AC20" s="258">
        <f>+'CALCUL INDICES'!$J20</f>
        <v>258.97006813653996</v>
      </c>
      <c r="AD20" s="258">
        <f>+'CALCUL INDICES'!$J20</f>
        <v>258.97006813653996</v>
      </c>
      <c r="AE20" s="258">
        <f>+'CALCUL INDICES'!$J20</f>
        <v>258.97006813653996</v>
      </c>
      <c r="AF20" s="258">
        <f>+'CALCUL INDICES'!$J20</f>
        <v>258.97006813653996</v>
      </c>
    </row>
    <row r="21" spans="2:32" ht="18.75" customHeight="1">
      <c r="B21" s="247" t="s">
        <v>57</v>
      </c>
      <c r="C21" s="248"/>
      <c r="D21" s="249"/>
      <c r="E21" s="245">
        <v>83.02984838488919</v>
      </c>
      <c r="F21" s="246">
        <v>96.66407167442398</v>
      </c>
      <c r="G21" s="246">
        <v>108.40977275071664</v>
      </c>
      <c r="H21" s="259">
        <f>111.926717336326</f>
        <v>111.926717336326</v>
      </c>
      <c r="I21" s="245">
        <v>90.03403850353268</v>
      </c>
      <c r="J21" s="246">
        <v>86.03997899368612</v>
      </c>
      <c r="K21" s="246">
        <v>106.11125808606693</v>
      </c>
      <c r="L21" s="259">
        <v>137.2358980989997</v>
      </c>
      <c r="M21" s="245">
        <v>105.64701184679197</v>
      </c>
      <c r="N21" s="246">
        <v>121.8046846146566</v>
      </c>
      <c r="O21" s="246">
        <v>130.79910949956107</v>
      </c>
      <c r="P21" s="259">
        <v>110.94044084027377</v>
      </c>
      <c r="Q21" s="245">
        <v>129.91586243935774</v>
      </c>
      <c r="R21" s="246">
        <v>126.63406365425422</v>
      </c>
      <c r="S21" s="246">
        <v>152.10581360661826</v>
      </c>
      <c r="T21" s="259">
        <v>166.54195984297615</v>
      </c>
      <c r="U21" s="245">
        <v>170.32974275290857</v>
      </c>
      <c r="V21" s="246">
        <v>164.0725742824373</v>
      </c>
      <c r="W21" s="246">
        <v>169.87526888312019</v>
      </c>
      <c r="X21" s="259">
        <v>385.02797193368815</v>
      </c>
      <c r="Y21" s="245">
        <v>142.1398872518751</v>
      </c>
      <c r="Z21" s="245">
        <v>172.27273752858767</v>
      </c>
      <c r="AA21" s="246">
        <v>230.73327882139017</v>
      </c>
      <c r="AB21" s="259">
        <v>221.70794408596282</v>
      </c>
      <c r="AC21" s="259">
        <f>+'CALCUL INDICES'!$J21</f>
        <v>233.9688127366563</v>
      </c>
      <c r="AD21" s="259">
        <f>+'CALCUL INDICES'!$J21</f>
        <v>233.9688127366563</v>
      </c>
      <c r="AE21" s="259">
        <f>+'CALCUL INDICES'!$J21</f>
        <v>233.9688127366563</v>
      </c>
      <c r="AF21" s="259">
        <f>+'CALCUL INDICES'!$J21</f>
        <v>233.9688127366563</v>
      </c>
    </row>
    <row r="22" spans="2:32" ht="18.75" customHeight="1">
      <c r="B22" s="206" t="s">
        <v>42</v>
      </c>
      <c r="C22" s="209" t="s">
        <v>59</v>
      </c>
      <c r="D22" s="208" t="str">
        <f>'HISTORIQUE DES DONNEES-ok'!D24</f>
        <v>018454003</v>
      </c>
      <c r="E22" s="256">
        <v>105.88559526774443</v>
      </c>
      <c r="F22" s="257">
        <v>84.53942009831235</v>
      </c>
      <c r="G22" s="257">
        <v>103.75249977029412</v>
      </c>
      <c r="H22" s="258">
        <v>105.82248486364908</v>
      </c>
      <c r="I22" s="256">
        <v>109.05024563545483</v>
      </c>
      <c r="J22" s="257">
        <v>235.90424211046218</v>
      </c>
      <c r="K22" s="257">
        <v>325.5715104739067</v>
      </c>
      <c r="L22" s="258">
        <v>159.62246573225093</v>
      </c>
      <c r="M22" s="256">
        <v>159.72450748062522</v>
      </c>
      <c r="N22" s="257">
        <v>152.2632803996155</v>
      </c>
      <c r="O22" s="257">
        <v>152.2632803996155</v>
      </c>
      <c r="P22" s="258">
        <v>161.37048033486343</v>
      </c>
      <c r="Q22" s="256">
        <v>198.33245246869825</v>
      </c>
      <c r="R22" s="257">
        <v>259.36351361238894</v>
      </c>
      <c r="S22" s="257">
        <v>227.79105814143196</v>
      </c>
      <c r="T22" s="258">
        <v>88.48165019863335</v>
      </c>
      <c r="U22" s="256">
        <v>161.9886123216044</v>
      </c>
      <c r="V22" s="257">
        <v>57.782103202856234</v>
      </c>
      <c r="W22" s="257">
        <v>143.77924415597076</v>
      </c>
      <c r="X22" s="258">
        <v>200.95827927509066</v>
      </c>
      <c r="Y22" s="256">
        <v>244.76976105372984</v>
      </c>
      <c r="Z22" s="256">
        <v>260.70694546365013</v>
      </c>
      <c r="AA22" s="257">
        <v>102.48973043569138</v>
      </c>
      <c r="AB22" s="258">
        <v>91.20655713405229</v>
      </c>
      <c r="AC22" s="258">
        <f>+'CALCUL INDICES'!$J22</f>
        <v>394.5448635744769</v>
      </c>
      <c r="AD22" s="258">
        <f>+'CALCUL INDICES'!$J22</f>
        <v>394.5448635744769</v>
      </c>
      <c r="AE22" s="258">
        <f>+'CALCUL INDICES'!$J22</f>
        <v>394.5448635744769</v>
      </c>
      <c r="AF22" s="258">
        <f>+'CALCUL INDICES'!$J22</f>
        <v>394.5448635744769</v>
      </c>
    </row>
    <row r="23" spans="2:32" ht="18.75" customHeight="1">
      <c r="B23" s="206" t="s">
        <v>41</v>
      </c>
      <c r="C23" s="209" t="s">
        <v>59</v>
      </c>
      <c r="D23" s="208" t="str">
        <f>'HISTORIQUE DES DONNEES-ok'!D25</f>
        <v>019454003</v>
      </c>
      <c r="E23" s="256">
        <v>46.39717337698864</v>
      </c>
      <c r="F23" s="257">
        <v>75.40914799819937</v>
      </c>
      <c r="G23" s="257">
        <v>124.47693309414015</v>
      </c>
      <c r="H23" s="258">
        <v>153.71674553067183</v>
      </c>
      <c r="I23" s="256">
        <v>151.18803520684094</v>
      </c>
      <c r="J23" s="257">
        <v>100.79368923936721</v>
      </c>
      <c r="K23" s="257">
        <v>112.26807031372991</v>
      </c>
      <c r="L23" s="258">
        <v>129.6132988883101</v>
      </c>
      <c r="M23" s="256">
        <v>58.680983342454695</v>
      </c>
      <c r="N23" s="257">
        <v>110.13957650772322</v>
      </c>
      <c r="O23" s="257">
        <v>81.20254966115117</v>
      </c>
      <c r="P23" s="258">
        <v>101.95286871281668</v>
      </c>
      <c r="Q23" s="256">
        <v>155.54685144535821</v>
      </c>
      <c r="R23" s="257">
        <v>135.37886988139056</v>
      </c>
      <c r="S23" s="257">
        <v>95.20139547308632</v>
      </c>
      <c r="T23" s="258">
        <v>67.78164422785744</v>
      </c>
      <c r="U23" s="256">
        <v>40.918349551011495</v>
      </c>
      <c r="V23" s="257">
        <v>82.03780817785963</v>
      </c>
      <c r="W23" s="257">
        <v>100.22983871219147</v>
      </c>
      <c r="X23" s="258">
        <v>76.02521257406751</v>
      </c>
      <c r="Y23" s="256">
        <v>127.17512373107745</v>
      </c>
      <c r="Z23" s="256">
        <v>90.0059210481234</v>
      </c>
      <c r="AA23" s="257">
        <v>134.9283348238062</v>
      </c>
      <c r="AB23" s="258">
        <v>175.630660621078</v>
      </c>
      <c r="AC23" s="258">
        <f>+'CALCUL INDICES'!$J23</f>
        <v>97.07190727071254</v>
      </c>
      <c r="AD23" s="258">
        <f>+'CALCUL INDICES'!$J23</f>
        <v>97.07190727071254</v>
      </c>
      <c r="AE23" s="258">
        <f>+'CALCUL INDICES'!$J23</f>
        <v>97.07190727071254</v>
      </c>
      <c r="AF23" s="258">
        <f>+'CALCUL INDICES'!$J23</f>
        <v>97.07190727071254</v>
      </c>
    </row>
    <row r="24" spans="2:32" ht="18.75" customHeight="1">
      <c r="B24" s="247" t="s">
        <v>59</v>
      </c>
      <c r="C24" s="248"/>
      <c r="D24" s="249"/>
      <c r="E24" s="245">
        <v>103.07363465881654</v>
      </c>
      <c r="F24" s="246">
        <v>84.10784089889337</v>
      </c>
      <c r="G24" s="246">
        <v>104.73212384329484</v>
      </c>
      <c r="H24" s="259">
        <v>108.08640059899524</v>
      </c>
      <c r="I24" s="245">
        <v>111.04205850686742</v>
      </c>
      <c r="J24" s="246">
        <v>229.5176959482244</v>
      </c>
      <c r="K24" s="246">
        <v>315.48886157492103</v>
      </c>
      <c r="L24" s="259">
        <v>158.2039612167526</v>
      </c>
      <c r="M24" s="245">
        <v>154.9482770708563</v>
      </c>
      <c r="N24" s="246">
        <v>150.27213334475388</v>
      </c>
      <c r="O24" s="246">
        <v>148.90430785794777</v>
      </c>
      <c r="P24" s="259">
        <v>158.56186685937746</v>
      </c>
      <c r="Q24" s="245">
        <v>196.31001817168703</v>
      </c>
      <c r="R24" s="246">
        <v>253.50287849714303</v>
      </c>
      <c r="S24" s="246">
        <v>221.52367203966077</v>
      </c>
      <c r="T24" s="259">
        <v>87.50318078316818</v>
      </c>
      <c r="U24" s="245">
        <v>156.26573719728782</v>
      </c>
      <c r="V24" s="246">
        <v>58.928647097678976</v>
      </c>
      <c r="W24" s="246">
        <v>141.72070555706455</v>
      </c>
      <c r="X24" s="246">
        <v>195.052813116298</v>
      </c>
      <c r="Y24" s="245">
        <v>239.2111754086155</v>
      </c>
      <c r="Z24" s="245">
        <v>252.63807186936356</v>
      </c>
      <c r="AA24" s="246">
        <v>104.02307213225687</v>
      </c>
      <c r="AB24" s="259">
        <v>95.19720348008453</v>
      </c>
      <c r="AC24" s="259">
        <f>+'CALCUL INDICES'!$J24</f>
        <v>380.48360242884377</v>
      </c>
      <c r="AD24" s="259">
        <f>+'CALCUL INDICES'!$J24</f>
        <v>380.48360242884377</v>
      </c>
      <c r="AE24" s="259">
        <f>+'CALCUL INDICES'!$J24</f>
        <v>380.48360242884377</v>
      </c>
      <c r="AF24" s="259">
        <f>+'CALCUL INDICES'!$J24</f>
        <v>380.48360242884377</v>
      </c>
    </row>
    <row r="25" spans="2:32" ht="18.75" customHeight="1">
      <c r="B25" s="250" t="s">
        <v>71</v>
      </c>
      <c r="C25" s="251"/>
      <c r="D25" s="252"/>
      <c r="E25" s="260">
        <v>79.94102302155767</v>
      </c>
      <c r="F25" s="261">
        <v>101.50005425581936</v>
      </c>
      <c r="G25" s="261">
        <v>105.65004200280923</v>
      </c>
      <c r="H25" s="262">
        <v>112.90995463973353</v>
      </c>
      <c r="I25" s="260">
        <v>78.61253054487287</v>
      </c>
      <c r="J25" s="261">
        <v>148.2680386279311</v>
      </c>
      <c r="K25" s="261">
        <v>176.1259391712406</v>
      </c>
      <c r="L25" s="262">
        <v>164.6844746227108</v>
      </c>
      <c r="M25" s="260">
        <v>121.38904436524207</v>
      </c>
      <c r="N25" s="261">
        <v>132.2016605853417</v>
      </c>
      <c r="O25" s="261">
        <v>106.8222479356222</v>
      </c>
      <c r="P25" s="262">
        <v>164.60202758544455</v>
      </c>
      <c r="Q25" s="260">
        <v>123.6540050755551</v>
      </c>
      <c r="R25" s="261">
        <v>136.62925064894964</v>
      </c>
      <c r="S25" s="261">
        <v>131.03769166108697</v>
      </c>
      <c r="T25" s="262">
        <v>124.12386046074305</v>
      </c>
      <c r="U25" s="260">
        <v>124.69198465656387</v>
      </c>
      <c r="V25" s="261">
        <v>89.20186296079683</v>
      </c>
      <c r="W25" s="261">
        <v>131.76932024133802</v>
      </c>
      <c r="X25" s="262">
        <v>189.46621357658933</v>
      </c>
      <c r="Y25" s="260">
        <v>126.74394923706873</v>
      </c>
      <c r="Z25" s="260">
        <v>197.22152817347398</v>
      </c>
      <c r="AA25" s="261">
        <v>165.6994822207958</v>
      </c>
      <c r="AB25" s="262">
        <v>211.83584804424893</v>
      </c>
      <c r="AC25" s="262">
        <f>+'CALCUL INDICES'!$J25</f>
        <v>252.62170087239508</v>
      </c>
      <c r="AD25" s="262">
        <f>+'CALCUL INDICES'!$J25</f>
        <v>252.62170087239508</v>
      </c>
      <c r="AE25" s="262">
        <f>+'CALCUL INDICES'!$J25</f>
        <v>252.62170087239508</v>
      </c>
      <c r="AF25" s="262">
        <f>+'CALCUL INDICES'!$J25</f>
        <v>252.62170087239508</v>
      </c>
    </row>
    <row r="26" spans="2:32" ht="18.75" customHeight="1">
      <c r="B26" s="206" t="s">
        <v>84</v>
      </c>
      <c r="C26" s="209" t="s">
        <v>60</v>
      </c>
      <c r="D26" s="208" t="str">
        <f>'HISTORIQUE DES DONNEES-ok'!D27</f>
        <v>025461009</v>
      </c>
      <c r="E26" s="256">
        <v>116.1686991089638</v>
      </c>
      <c r="F26" s="257">
        <v>151.72519335937392</v>
      </c>
      <c r="G26" s="257">
        <v>117.90318675036265</v>
      </c>
      <c r="H26" s="258">
        <v>72.65063433246809</v>
      </c>
      <c r="I26" s="256">
        <v>0.9690818702387657</v>
      </c>
      <c r="J26" s="257">
        <v>230.22770357121394</v>
      </c>
      <c r="K26" s="257">
        <v>298.3766841702896</v>
      </c>
      <c r="L26" s="258">
        <v>291.00389622976854</v>
      </c>
      <c r="M26" s="256">
        <v>296.92458543914194</v>
      </c>
      <c r="N26" s="257">
        <v>345.6713659426368</v>
      </c>
      <c r="O26" s="257">
        <v>3.127898311475578</v>
      </c>
      <c r="P26" s="258">
        <v>377.5963055319502</v>
      </c>
      <c r="Q26" s="256">
        <v>23.951677904248285</v>
      </c>
      <c r="R26" s="257">
        <v>8.280009978369282</v>
      </c>
      <c r="S26" s="257">
        <v>2.355172998650357</v>
      </c>
      <c r="T26" s="258">
        <v>13.333245235450745</v>
      </c>
      <c r="U26" s="256">
        <v>1.678114191881354</v>
      </c>
      <c r="V26" s="257">
        <v>0</v>
      </c>
      <c r="W26" s="257">
        <v>0</v>
      </c>
      <c r="X26" s="258">
        <v>0</v>
      </c>
      <c r="Y26" s="256">
        <v>0</v>
      </c>
      <c r="Z26" s="256">
        <v>0</v>
      </c>
      <c r="AA26" s="257">
        <v>10.320547214763927</v>
      </c>
      <c r="AB26" s="258">
        <v>16.652376567316686</v>
      </c>
      <c r="AC26" s="258">
        <f>+'CALCUL INDICES'!$J26</f>
        <v>10.320547214763927</v>
      </c>
      <c r="AD26" s="258">
        <f>+'CALCUL INDICES'!$J26</f>
        <v>10.320547214763927</v>
      </c>
      <c r="AE26" s="258">
        <f>+'CALCUL INDICES'!$J26</f>
        <v>10.320547214763927</v>
      </c>
      <c r="AF26" s="258">
        <f>+'CALCUL INDICES'!$J26</f>
        <v>10.320547214763927</v>
      </c>
    </row>
    <row r="27" spans="2:32" ht="18.75" customHeight="1">
      <c r="B27" s="247" t="s">
        <v>63</v>
      </c>
      <c r="C27" s="248"/>
      <c r="D27" s="249"/>
      <c r="E27" s="245">
        <v>57.72098555779533</v>
      </c>
      <c r="F27" s="246">
        <v>151.72519335937392</v>
      </c>
      <c r="G27" s="246">
        <v>117.90318675036265</v>
      </c>
      <c r="H27" s="259">
        <v>72.65063433246809</v>
      </c>
      <c r="I27" s="245">
        <v>0.9690818702387657</v>
      </c>
      <c r="J27" s="246">
        <v>230.22770357121394</v>
      </c>
      <c r="K27" s="246">
        <v>298.3766841702896</v>
      </c>
      <c r="L27" s="259">
        <v>291.00389622976854</v>
      </c>
      <c r="M27" s="245">
        <v>296.92458543914194</v>
      </c>
      <c r="N27" s="246">
        <v>345.6713659426368</v>
      </c>
      <c r="O27" s="246">
        <v>3.127898311475578</v>
      </c>
      <c r="P27" s="259">
        <v>377.5963055319502</v>
      </c>
      <c r="Q27" s="245">
        <v>23.951677904248285</v>
      </c>
      <c r="R27" s="246">
        <v>8.280009978369282</v>
      </c>
      <c r="S27" s="246">
        <v>2.355172998650357</v>
      </c>
      <c r="T27" s="259">
        <v>13.333245235450745</v>
      </c>
      <c r="U27" s="245">
        <v>1.678114191881354</v>
      </c>
      <c r="V27" s="246">
        <v>0</v>
      </c>
      <c r="W27" s="246">
        <v>0</v>
      </c>
      <c r="X27" s="259">
        <v>0</v>
      </c>
      <c r="Y27" s="245">
        <v>0</v>
      </c>
      <c r="Z27" s="245">
        <v>0</v>
      </c>
      <c r="AA27" s="246">
        <v>10.320547214763927</v>
      </c>
      <c r="AB27" s="259">
        <v>16.652376567316686</v>
      </c>
      <c r="AC27" s="259">
        <f>+'CALCUL INDICES'!$J27</f>
        <v>10.320547214763927</v>
      </c>
      <c r="AD27" s="259">
        <f>+'CALCUL INDICES'!$J27</f>
        <v>10.320547214763927</v>
      </c>
      <c r="AE27" s="259">
        <f>+'CALCUL INDICES'!$J27</f>
        <v>10.320547214763927</v>
      </c>
      <c r="AF27" s="259">
        <f>+'CALCUL INDICES'!$J27</f>
        <v>10.320547214763927</v>
      </c>
    </row>
    <row r="28" spans="2:32" ht="18.75" customHeight="1">
      <c r="B28" s="206" t="s">
        <v>44</v>
      </c>
      <c r="C28" s="209" t="s">
        <v>95</v>
      </c>
      <c r="D28" s="208" t="str">
        <f>'HISTORIQUE DES DONNEES-ok'!D29</f>
        <v>026462308</v>
      </c>
      <c r="E28" s="256">
        <v>103.61377031730879</v>
      </c>
      <c r="F28" s="257">
        <v>98.79878753322915</v>
      </c>
      <c r="G28" s="257">
        <v>98.79372109465866</v>
      </c>
      <c r="H28" s="258">
        <v>98.79372105480341</v>
      </c>
      <c r="I28" s="256">
        <v>98.79372105480341</v>
      </c>
      <c r="J28" s="257">
        <v>98.79372125407964</v>
      </c>
      <c r="K28" s="257">
        <v>98.79372117436915</v>
      </c>
      <c r="L28" s="258">
        <v>100.82025897920914</v>
      </c>
      <c r="M28" s="256">
        <v>99.3003556654344</v>
      </c>
      <c r="N28" s="257">
        <v>111.96621722467106</v>
      </c>
      <c r="O28" s="257">
        <v>111.96621722467106</v>
      </c>
      <c r="P28" s="258">
        <v>118.85644602417163</v>
      </c>
      <c r="Q28" s="256">
        <v>103.65741200960876</v>
      </c>
      <c r="R28" s="257">
        <v>120.83232043968798</v>
      </c>
      <c r="S28" s="257">
        <v>95.62725577459618</v>
      </c>
      <c r="T28" s="258">
        <v>135.08901437659446</v>
      </c>
      <c r="U28" s="256">
        <v>128.1658544637078</v>
      </c>
      <c r="V28" s="257">
        <v>123.78599948473585</v>
      </c>
      <c r="W28" s="257">
        <v>131.12713294740755</v>
      </c>
      <c r="X28" s="258">
        <v>122.72713327286547</v>
      </c>
      <c r="Y28" s="256">
        <v>119.26175353731334</v>
      </c>
      <c r="Z28" s="256">
        <v>155.75463433652573</v>
      </c>
      <c r="AA28" s="257">
        <v>100.95705026987638</v>
      </c>
      <c r="AB28" s="258">
        <v>157.3268899056213</v>
      </c>
      <c r="AC28" s="258">
        <f>+'CALCUL INDICES'!$J28</f>
        <v>176.5194701819203</v>
      </c>
      <c r="AD28" s="258">
        <f>+'CALCUL INDICES'!$J28</f>
        <v>176.5194701819203</v>
      </c>
      <c r="AE28" s="258">
        <f>+'CALCUL INDICES'!$J28</f>
        <v>176.5194701819203</v>
      </c>
      <c r="AF28" s="258">
        <f>+'CALCUL INDICES'!$J28</f>
        <v>176.5194701819203</v>
      </c>
    </row>
    <row r="29" spans="2:32" ht="18.75" customHeight="1">
      <c r="B29" s="206" t="s">
        <v>92</v>
      </c>
      <c r="C29" s="209" t="s">
        <v>95</v>
      </c>
      <c r="D29" s="208" t="str">
        <f>'HISTORIQUE DES DONNEES-ok'!D30</f>
        <v>027462308</v>
      </c>
      <c r="E29" s="256">
        <v>162.4992671006865</v>
      </c>
      <c r="F29" s="257">
        <v>23.028745697669596</v>
      </c>
      <c r="G29" s="257">
        <v>214.4719872016439</v>
      </c>
      <c r="H29" s="258">
        <v>0</v>
      </c>
      <c r="I29" s="256">
        <v>123.57287787020965</v>
      </c>
      <c r="J29" s="257">
        <v>159.76690536068872</v>
      </c>
      <c r="K29" s="257">
        <v>0</v>
      </c>
      <c r="L29" s="258">
        <v>109.99805831894945</v>
      </c>
      <c r="M29" s="256">
        <v>0</v>
      </c>
      <c r="N29" s="257">
        <v>163.407883257197</v>
      </c>
      <c r="O29" s="257">
        <v>241.30523478075597</v>
      </c>
      <c r="P29" s="258">
        <v>0</v>
      </c>
      <c r="Q29" s="256">
        <v>111.82348870133431</v>
      </c>
      <c r="R29" s="257">
        <v>27.58632201301928</v>
      </c>
      <c r="S29" s="257">
        <v>269.01386200003174</v>
      </c>
      <c r="T29" s="258">
        <v>162.35436600932883</v>
      </c>
      <c r="U29" s="256">
        <v>3.941349245753776</v>
      </c>
      <c r="V29" s="257">
        <v>0</v>
      </c>
      <c r="W29" s="257">
        <v>158.53034701382697</v>
      </c>
      <c r="X29" s="295">
        <v>562.5155377659693</v>
      </c>
      <c r="Y29" s="256">
        <v>0</v>
      </c>
      <c r="Z29" s="256">
        <v>0</v>
      </c>
      <c r="AA29" s="257">
        <v>79.35591222877707</v>
      </c>
      <c r="AB29" s="258">
        <v>176.3043333858856</v>
      </c>
      <c r="AC29" s="258">
        <f>+'CALCUL INDICES'!$J29</f>
        <v>1.175194403245276</v>
      </c>
      <c r="AD29" s="258">
        <f>+'CALCUL INDICES'!$J29</f>
        <v>1.175194403245276</v>
      </c>
      <c r="AE29" s="258">
        <f>+'CALCUL INDICES'!$J29</f>
        <v>1.175194403245276</v>
      </c>
      <c r="AF29" s="258">
        <f>+'CALCUL INDICES'!$J29</f>
        <v>1.175194403245276</v>
      </c>
    </row>
    <row r="30" spans="2:32" ht="18.75" customHeight="1">
      <c r="B30" s="206" t="s">
        <v>43</v>
      </c>
      <c r="C30" s="209" t="s">
        <v>91</v>
      </c>
      <c r="D30" s="208" t="str">
        <f>'HISTORIQUE DES DONNEES-ok'!D31</f>
        <v>028462108</v>
      </c>
      <c r="E30" s="256">
        <v>60.84866059934474</v>
      </c>
      <c r="F30" s="257">
        <v>18.373427352450907</v>
      </c>
      <c r="G30" s="257">
        <v>137.11096142146042</v>
      </c>
      <c r="H30" s="258">
        <v>183.66695062674393</v>
      </c>
      <c r="I30" s="256">
        <v>95.95895808755577</v>
      </c>
      <c r="J30" s="257">
        <v>46.284477209498554</v>
      </c>
      <c r="K30" s="257">
        <v>194.67437801577836</v>
      </c>
      <c r="L30" s="258">
        <v>165.59651527270208</v>
      </c>
      <c r="M30" s="256">
        <v>129.12835387490398</v>
      </c>
      <c r="N30" s="257">
        <v>0</v>
      </c>
      <c r="O30" s="257">
        <v>106.63399842975024</v>
      </c>
      <c r="P30" s="258">
        <v>315.893723883606</v>
      </c>
      <c r="Q30" s="256">
        <v>37.791351026968044</v>
      </c>
      <c r="R30" s="257">
        <v>16.125030140553125</v>
      </c>
      <c r="S30" s="257">
        <v>0</v>
      </c>
      <c r="T30" s="258">
        <v>83.12323692061402</v>
      </c>
      <c r="U30" s="256">
        <v>18.162764314287003</v>
      </c>
      <c r="V30" s="257">
        <v>0</v>
      </c>
      <c r="W30" s="257">
        <v>51.6736427948336</v>
      </c>
      <c r="X30" s="295">
        <v>577.8585478809149</v>
      </c>
      <c r="Y30" s="256">
        <v>145.28930977463656</v>
      </c>
      <c r="Z30" s="256">
        <v>16.31679640253738</v>
      </c>
      <c r="AA30" s="257">
        <v>16.310504463847586</v>
      </c>
      <c r="AB30" s="258">
        <v>390.0470894279822</v>
      </c>
      <c r="AC30" s="258">
        <f>+'CALCUL INDICES'!$J30</f>
        <v>301.6484436894126</v>
      </c>
      <c r="AD30" s="258">
        <f>+'CALCUL INDICES'!$J30</f>
        <v>301.6484436894126</v>
      </c>
      <c r="AE30" s="258">
        <f>+'CALCUL INDICES'!$J30</f>
        <v>301.6484436894126</v>
      </c>
      <c r="AF30" s="258">
        <f>+'CALCUL INDICES'!$J30</f>
        <v>301.6484436894126</v>
      </c>
    </row>
    <row r="31" spans="2:32" ht="18.75" customHeight="1">
      <c r="B31" s="206" t="s">
        <v>50</v>
      </c>
      <c r="C31" s="209" t="s">
        <v>91</v>
      </c>
      <c r="D31" s="208" t="str">
        <f>'HISTORIQUE DES DONNEES-ok'!D32</f>
        <v>076462108</v>
      </c>
      <c r="E31" s="256">
        <v>30.322913450206023</v>
      </c>
      <c r="F31" s="257">
        <v>73.52080569510562</v>
      </c>
      <c r="G31" s="257">
        <v>228.96223711680315</v>
      </c>
      <c r="H31" s="258">
        <v>67.1940437378852</v>
      </c>
      <c r="I31" s="256">
        <v>137.93753642919123</v>
      </c>
      <c r="J31" s="257">
        <v>312.10667059069175</v>
      </c>
      <c r="K31" s="257">
        <v>43.2151569839193</v>
      </c>
      <c r="L31" s="258">
        <v>144.00200620638228</v>
      </c>
      <c r="M31" s="256">
        <v>283.9212411016251</v>
      </c>
      <c r="N31" s="257">
        <v>236.50477908191107</v>
      </c>
      <c r="O31" s="257">
        <v>32.724912153347304</v>
      </c>
      <c r="P31" s="258">
        <v>22.092200444712724</v>
      </c>
      <c r="Q31" s="256">
        <v>69.98666262487228</v>
      </c>
      <c r="R31" s="257">
        <v>173.2786021680542</v>
      </c>
      <c r="S31" s="257">
        <v>310.28673398761475</v>
      </c>
      <c r="T31" s="258">
        <v>209.17988392012654</v>
      </c>
      <c r="U31" s="256">
        <v>89.70953624598101</v>
      </c>
      <c r="V31" s="257">
        <v>291.495267540169</v>
      </c>
      <c r="W31" s="257">
        <v>131.73083288433781</v>
      </c>
      <c r="X31" s="258">
        <v>174.00391060908197</v>
      </c>
      <c r="Y31" s="256">
        <v>83.45898682024757</v>
      </c>
      <c r="Z31" s="256">
        <v>0</v>
      </c>
      <c r="AA31" s="257">
        <v>0</v>
      </c>
      <c r="AB31" s="258">
        <v>0</v>
      </c>
      <c r="AC31" s="258">
        <f>+'CALCUL INDICES'!$J31</f>
        <v>0</v>
      </c>
      <c r="AD31" s="258">
        <f>+'CALCUL INDICES'!$J31</f>
        <v>0</v>
      </c>
      <c r="AE31" s="258">
        <f>+'CALCUL INDICES'!$J31</f>
        <v>0</v>
      </c>
      <c r="AF31" s="258">
        <f>+'CALCUL INDICES'!$J31</f>
        <v>0</v>
      </c>
    </row>
    <row r="32" spans="2:32" ht="18.75" customHeight="1">
      <c r="B32" s="206" t="s">
        <v>93</v>
      </c>
      <c r="C32" s="209" t="s">
        <v>95</v>
      </c>
      <c r="D32" s="208" t="str">
        <f>'HISTORIQUE DES DONNEES-ok'!D33</f>
        <v>029462308</v>
      </c>
      <c r="E32" s="256">
        <v>152.3508200488715</v>
      </c>
      <c r="F32" s="257">
        <v>0</v>
      </c>
      <c r="G32" s="257">
        <v>0</v>
      </c>
      <c r="H32" s="258">
        <v>247.6491799511285</v>
      </c>
      <c r="I32" s="256">
        <v>41.65817050029192</v>
      </c>
      <c r="J32" s="257">
        <v>101.75418658976169</v>
      </c>
      <c r="K32" s="257">
        <v>33.60197823962975</v>
      </c>
      <c r="L32" s="258">
        <v>141.00349300369757</v>
      </c>
      <c r="M32" s="256">
        <v>151.49301166792088</v>
      </c>
      <c r="N32" s="257">
        <v>95.43115913391574</v>
      </c>
      <c r="O32" s="257">
        <v>62.13813803441993</v>
      </c>
      <c r="P32" s="258">
        <v>84.12879811846722</v>
      </c>
      <c r="Q32" s="256">
        <v>126.16391944372306</v>
      </c>
      <c r="R32" s="257">
        <v>77.64378004238895</v>
      </c>
      <c r="S32" s="257">
        <v>183.2479886502287</v>
      </c>
      <c r="T32" s="258">
        <v>104.67483317071616</v>
      </c>
      <c r="U32" s="256">
        <v>114.56300258836954</v>
      </c>
      <c r="V32" s="257">
        <v>0</v>
      </c>
      <c r="W32" s="257">
        <v>94.24252165775205</v>
      </c>
      <c r="X32" s="258">
        <v>172.88494607729507</v>
      </c>
      <c r="Y32" s="256">
        <v>44.016569018870456</v>
      </c>
      <c r="Z32" s="256">
        <v>33.91555817986545</v>
      </c>
      <c r="AA32" s="257">
        <v>178.00048619104518</v>
      </c>
      <c r="AB32" s="258">
        <v>185.5190786812533</v>
      </c>
      <c r="AC32" s="258">
        <f>+'CALCUL INDICES'!$J32</f>
        <v>16.89713140641387</v>
      </c>
      <c r="AD32" s="258">
        <f>+'CALCUL INDICES'!$J32</f>
        <v>16.89713140641387</v>
      </c>
      <c r="AE32" s="258">
        <f>+'CALCUL INDICES'!$J32</f>
        <v>16.89713140641387</v>
      </c>
      <c r="AF32" s="258">
        <f>+'CALCUL INDICES'!$J32</f>
        <v>16.89713140641387</v>
      </c>
    </row>
    <row r="33" spans="2:32" ht="18.75" customHeight="1">
      <c r="B33" s="206" t="s">
        <v>94</v>
      </c>
      <c r="C33" s="209" t="s">
        <v>95</v>
      </c>
      <c r="D33" s="208" t="str">
        <f>'HISTORIQUE DES DONNEES-ok'!D34</f>
        <v>030462308</v>
      </c>
      <c r="E33" s="256">
        <v>56.0859677523578</v>
      </c>
      <c r="F33" s="257">
        <v>160.92539820248925</v>
      </c>
      <c r="G33" s="257">
        <v>116.64022934279785</v>
      </c>
      <c r="H33" s="258">
        <v>66.3484047023551</v>
      </c>
      <c r="I33" s="256">
        <v>121.88485871341376</v>
      </c>
      <c r="J33" s="257">
        <v>1.6250593622904126</v>
      </c>
      <c r="K33" s="257">
        <v>0</v>
      </c>
      <c r="L33" s="258">
        <v>0</v>
      </c>
      <c r="M33" s="256">
        <v>0</v>
      </c>
      <c r="N33" s="257">
        <v>0</v>
      </c>
      <c r="O33" s="257">
        <v>0</v>
      </c>
      <c r="P33" s="258">
        <v>0</v>
      </c>
      <c r="Q33" s="256">
        <v>0</v>
      </c>
      <c r="R33" s="257">
        <v>0</v>
      </c>
      <c r="S33" s="257">
        <v>0</v>
      </c>
      <c r="T33" s="258">
        <v>0</v>
      </c>
      <c r="U33" s="256">
        <v>0</v>
      </c>
      <c r="V33" s="257">
        <v>0</v>
      </c>
      <c r="W33" s="257">
        <v>0</v>
      </c>
      <c r="X33" s="258">
        <v>0</v>
      </c>
      <c r="Y33" s="256">
        <v>0</v>
      </c>
      <c r="Z33" s="256">
        <v>0</v>
      </c>
      <c r="AA33" s="257">
        <v>0</v>
      </c>
      <c r="AB33" s="258">
        <v>0</v>
      </c>
      <c r="AC33" s="258">
        <f>+'CALCUL INDICES'!$J33</f>
        <v>0</v>
      </c>
      <c r="AD33" s="258">
        <f>+'CALCUL INDICES'!$J33</f>
        <v>0</v>
      </c>
      <c r="AE33" s="258">
        <f>+'CALCUL INDICES'!$J33</f>
        <v>0</v>
      </c>
      <c r="AF33" s="258">
        <f>+'CALCUL INDICES'!$J33</f>
        <v>0</v>
      </c>
    </row>
    <row r="34" spans="2:32" ht="18.75" customHeight="1">
      <c r="B34" s="247" t="s">
        <v>64</v>
      </c>
      <c r="C34" s="248"/>
      <c r="D34" s="249"/>
      <c r="E34" s="245">
        <v>106.9938968124553</v>
      </c>
      <c r="F34" s="246">
        <v>57.36178919479629</v>
      </c>
      <c r="G34" s="246">
        <v>139.25266155370642</v>
      </c>
      <c r="H34" s="259">
        <v>96.391652439042</v>
      </c>
      <c r="I34" s="245">
        <v>104.44465564474771</v>
      </c>
      <c r="J34" s="246">
        <v>115.79799921218549</v>
      </c>
      <c r="K34" s="246">
        <v>71.92048514725744</v>
      </c>
      <c r="L34" s="259">
        <v>114.74077504526808</v>
      </c>
      <c r="M34" s="245">
        <v>90.16688079166234</v>
      </c>
      <c r="N34" s="246">
        <v>105.81946843137162</v>
      </c>
      <c r="O34" s="246">
        <v>126.78025367810027</v>
      </c>
      <c r="P34" s="259">
        <v>102.89751283112471</v>
      </c>
      <c r="Q34" s="245">
        <v>85.88150328892398</v>
      </c>
      <c r="R34" s="246">
        <v>68.30634498609328</v>
      </c>
      <c r="S34" s="246">
        <v>143.10903318160027</v>
      </c>
      <c r="T34" s="259">
        <v>126.29941800055829</v>
      </c>
      <c r="U34" s="245">
        <v>61.373883353552515</v>
      </c>
      <c r="V34" s="246">
        <v>61.07735092557712</v>
      </c>
      <c r="W34" s="246">
        <v>111.31163175476462</v>
      </c>
      <c r="X34" s="297">
        <v>322.61795971934146</v>
      </c>
      <c r="Y34" s="245">
        <v>73.4619343474167</v>
      </c>
      <c r="Z34" s="245">
        <v>53.937107795511345</v>
      </c>
      <c r="AA34" s="246">
        <v>71.70904278039431</v>
      </c>
      <c r="AB34" s="259">
        <v>183.05973098716882</v>
      </c>
      <c r="AC34" s="259">
        <f>+'CALCUL INDICES'!$J34</f>
        <v>110.4270585441276</v>
      </c>
      <c r="AD34" s="259">
        <f>+'CALCUL INDICES'!$J34</f>
        <v>110.4270585441276</v>
      </c>
      <c r="AE34" s="259">
        <f>+'CALCUL INDICES'!$J34</f>
        <v>110.4270585441276</v>
      </c>
      <c r="AF34" s="259">
        <f>+'CALCUL INDICES'!$J34</f>
        <v>110.4270585441276</v>
      </c>
    </row>
    <row r="35" spans="2:32" ht="18.75" customHeight="1">
      <c r="B35" s="206" t="s">
        <v>99</v>
      </c>
      <c r="C35" s="209" t="s">
        <v>98</v>
      </c>
      <c r="D35" s="208" t="str">
        <f>'HISTORIQUE DES DONNEES-ok'!D36</f>
        <v>042463206</v>
      </c>
      <c r="E35" s="256">
        <v>113.68590754198524</v>
      </c>
      <c r="F35" s="257">
        <v>91.59585185432285</v>
      </c>
      <c r="G35" s="257">
        <v>102.57727775144824</v>
      </c>
      <c r="H35" s="258">
        <v>92.14096285224367</v>
      </c>
      <c r="I35" s="256">
        <v>146.0738466794864</v>
      </c>
      <c r="J35" s="257">
        <v>98.17502202787888</v>
      </c>
      <c r="K35" s="257">
        <v>109.83633113670953</v>
      </c>
      <c r="L35" s="258">
        <v>137.6526395413982</v>
      </c>
      <c r="M35" s="256">
        <v>126.18374118490821</v>
      </c>
      <c r="N35" s="257">
        <v>92.33163883822854</v>
      </c>
      <c r="O35" s="257">
        <v>92.33163883822854</v>
      </c>
      <c r="P35" s="258">
        <v>112.62080956243062</v>
      </c>
      <c r="Q35" s="256">
        <v>127.96587369965759</v>
      </c>
      <c r="R35" s="257">
        <v>132.09818244528583</v>
      </c>
      <c r="S35" s="257">
        <v>128.43015901200656</v>
      </c>
      <c r="T35" s="258">
        <v>145.02804409134797</v>
      </c>
      <c r="U35" s="256">
        <v>123.93439747720024</v>
      </c>
      <c r="V35" s="257">
        <v>133.22772450444032</v>
      </c>
      <c r="W35" s="257">
        <v>135.63268710779718</v>
      </c>
      <c r="X35" s="258">
        <v>139.6218750882721</v>
      </c>
      <c r="Y35" s="256">
        <v>165.22423539524723</v>
      </c>
      <c r="Z35" s="256">
        <v>182.79415605638565</v>
      </c>
      <c r="AA35" s="257">
        <v>196.7924938431362</v>
      </c>
      <c r="AB35" s="258">
        <v>240.3858117383999</v>
      </c>
      <c r="AC35" s="258">
        <f>+'CALCUL INDICES'!$J35</f>
        <v>268.1536030160428</v>
      </c>
      <c r="AD35" s="258">
        <f>+'CALCUL INDICES'!$J35</f>
        <v>268.1536030160428</v>
      </c>
      <c r="AE35" s="258">
        <f>+'CALCUL INDICES'!$J35</f>
        <v>268.1536030160428</v>
      </c>
      <c r="AF35" s="258">
        <f>+'CALCUL INDICES'!$J35</f>
        <v>268.1536030160428</v>
      </c>
    </row>
    <row r="36" spans="2:32" ht="18.75" customHeight="1">
      <c r="B36" s="206" t="s">
        <v>100</v>
      </c>
      <c r="C36" s="209" t="s">
        <v>98</v>
      </c>
      <c r="D36" s="208" t="str">
        <f>'HISTORIQUE DES DONNEES-ok'!D37</f>
        <v>043463206</v>
      </c>
      <c r="E36" s="256">
        <v>115.32524089177069</v>
      </c>
      <c r="F36" s="257">
        <v>105.13414508379424</v>
      </c>
      <c r="G36" s="257">
        <v>108.70788317785963</v>
      </c>
      <c r="H36" s="258">
        <v>70.83273084657543</v>
      </c>
      <c r="I36" s="256">
        <v>107.19637299065687</v>
      </c>
      <c r="J36" s="257">
        <v>125.01395017730283</v>
      </c>
      <c r="K36" s="257">
        <v>132.60609747849207</v>
      </c>
      <c r="L36" s="258">
        <v>109.32544455454517</v>
      </c>
      <c r="M36" s="256">
        <v>122.99880586135043</v>
      </c>
      <c r="N36" s="257">
        <v>142.26016631332106</v>
      </c>
      <c r="O36" s="257">
        <v>142.26016631332106</v>
      </c>
      <c r="P36" s="258">
        <v>118.71655579203244</v>
      </c>
      <c r="Q36" s="256">
        <v>128.6747853426508</v>
      </c>
      <c r="R36" s="257">
        <v>139.85946328918155</v>
      </c>
      <c r="S36" s="257">
        <v>138.42901158635794</v>
      </c>
      <c r="T36" s="258">
        <v>109.42491330367695</v>
      </c>
      <c r="U36" s="256">
        <v>154.3039814703214</v>
      </c>
      <c r="V36" s="257">
        <v>134.84523979573666</v>
      </c>
      <c r="W36" s="257">
        <v>144.4935019872321</v>
      </c>
      <c r="X36" s="258">
        <v>131.1099121342986</v>
      </c>
      <c r="Y36" s="256">
        <v>136.52336674879805</v>
      </c>
      <c r="Z36" s="256">
        <v>184.13960617624798</v>
      </c>
      <c r="AA36" s="257">
        <v>180.50930288823668</v>
      </c>
      <c r="AB36" s="258">
        <v>195.72132463819844</v>
      </c>
      <c r="AC36" s="258">
        <f>+'CALCUL INDICES'!$J36</f>
        <v>188.96844469144327</v>
      </c>
      <c r="AD36" s="258">
        <f>+'CALCUL INDICES'!$J36</f>
        <v>188.96844469144327</v>
      </c>
      <c r="AE36" s="258">
        <f>+'CALCUL INDICES'!$J36</f>
        <v>188.96844469144327</v>
      </c>
      <c r="AF36" s="258">
        <f>+'CALCUL INDICES'!$J36</f>
        <v>188.96844469144327</v>
      </c>
    </row>
    <row r="37" spans="2:32" ht="18.75" customHeight="1">
      <c r="B37" s="206" t="s">
        <v>101</v>
      </c>
      <c r="C37" s="209" t="s">
        <v>98</v>
      </c>
      <c r="D37" s="208" t="str">
        <f>'HISTORIQUE DES DONNEES-ok'!D38</f>
        <v>044463206</v>
      </c>
      <c r="E37" s="256">
        <v>70.86775000301002</v>
      </c>
      <c r="F37" s="257">
        <v>90.0896081223121</v>
      </c>
      <c r="G37" s="257">
        <v>105.4275428085159</v>
      </c>
      <c r="H37" s="258">
        <v>133.61509906616197</v>
      </c>
      <c r="I37" s="256">
        <v>62.8294245105914</v>
      </c>
      <c r="J37" s="257">
        <v>84.82778065779495</v>
      </c>
      <c r="K37" s="257">
        <v>103.8297564542932</v>
      </c>
      <c r="L37" s="258">
        <v>100.78112526726257</v>
      </c>
      <c r="M37" s="256">
        <v>99.16736613949045</v>
      </c>
      <c r="N37" s="257">
        <v>98.42351818151766</v>
      </c>
      <c r="O37" s="257">
        <v>98.42351818151766</v>
      </c>
      <c r="P37" s="258">
        <v>81.46138462113372</v>
      </c>
      <c r="Q37" s="256">
        <v>114.65266885850357</v>
      </c>
      <c r="R37" s="257">
        <v>122.67027712935895</v>
      </c>
      <c r="S37" s="257">
        <v>101.11605380930929</v>
      </c>
      <c r="T37" s="258">
        <v>121.02161970929978</v>
      </c>
      <c r="U37" s="256">
        <v>114.56283164742602</v>
      </c>
      <c r="V37" s="257">
        <v>13.00718716926638</v>
      </c>
      <c r="W37" s="257">
        <v>126.99031537261956</v>
      </c>
      <c r="X37" s="258">
        <v>127.97074915468116</v>
      </c>
      <c r="Y37" s="256">
        <v>145.14152069649876</v>
      </c>
      <c r="Z37" s="256">
        <v>169.4711268521678</v>
      </c>
      <c r="AA37" s="257">
        <v>150.27811333548365</v>
      </c>
      <c r="AB37" s="258">
        <v>209.93572245195395</v>
      </c>
      <c r="AC37" s="258">
        <f>+'CALCUL INDICES'!$J37</f>
        <v>172.60452245652394</v>
      </c>
      <c r="AD37" s="258">
        <f>+'CALCUL INDICES'!$J37</f>
        <v>172.60452245652394</v>
      </c>
      <c r="AE37" s="258">
        <f>+'CALCUL INDICES'!$J37</f>
        <v>172.60452245652394</v>
      </c>
      <c r="AF37" s="258">
        <f>+'CALCUL INDICES'!$J37</f>
        <v>172.60452245652394</v>
      </c>
    </row>
    <row r="38" spans="2:32" ht="18.75" customHeight="1">
      <c r="B38" s="206" t="s">
        <v>102</v>
      </c>
      <c r="C38" s="209" t="s">
        <v>98</v>
      </c>
      <c r="D38" s="208" t="str">
        <f>'HISTORIQUE DES DONNEES-ok'!D39</f>
        <v>045463206</v>
      </c>
      <c r="E38" s="256">
        <v>93.64672918994981</v>
      </c>
      <c r="F38" s="257">
        <v>108.04909858560711</v>
      </c>
      <c r="G38" s="257">
        <v>95.35693364583862</v>
      </c>
      <c r="H38" s="258">
        <v>102.94723857860446</v>
      </c>
      <c r="I38" s="256">
        <v>105.46392742149017</v>
      </c>
      <c r="J38" s="257">
        <v>182.11213514744546</v>
      </c>
      <c r="K38" s="257">
        <v>160.72003389827609</v>
      </c>
      <c r="L38" s="258">
        <v>173.51316827718986</v>
      </c>
      <c r="M38" s="256">
        <v>99.37983623728113</v>
      </c>
      <c r="N38" s="257">
        <v>140.2749159478691</v>
      </c>
      <c r="O38" s="257">
        <v>123.7972924097892</v>
      </c>
      <c r="P38" s="258">
        <v>133.6514179915851</v>
      </c>
      <c r="Q38" s="256">
        <v>99.37983623728113</v>
      </c>
      <c r="R38" s="257">
        <v>125.54743445359759</v>
      </c>
      <c r="S38" s="257">
        <v>123.7972924097892</v>
      </c>
      <c r="T38" s="258">
        <v>136.70394161579316</v>
      </c>
      <c r="U38" s="256">
        <v>118.9631410058865</v>
      </c>
      <c r="V38" s="257">
        <v>136.43851172257138</v>
      </c>
      <c r="W38" s="257">
        <v>123.7972924097892</v>
      </c>
      <c r="X38" s="258">
        <v>149.18474112792143</v>
      </c>
      <c r="Y38" s="256">
        <v>131.5819253217656</v>
      </c>
      <c r="Z38" s="256">
        <v>130.99297308808448</v>
      </c>
      <c r="AA38" s="257">
        <v>157.58513155634012</v>
      </c>
      <c r="AB38" s="258">
        <v>157.58513155634012</v>
      </c>
      <c r="AC38" s="258">
        <f>+'CALCUL INDICES'!$J38</f>
        <v>151.53454865833277</v>
      </c>
      <c r="AD38" s="258">
        <f>+'CALCUL INDICES'!$J38</f>
        <v>151.53454865833277</v>
      </c>
      <c r="AE38" s="258">
        <f>+'CALCUL INDICES'!$J38</f>
        <v>151.53454865833277</v>
      </c>
      <c r="AF38" s="258">
        <f>+'CALCUL INDICES'!$J38</f>
        <v>151.53454865833277</v>
      </c>
    </row>
    <row r="39" spans="2:32" ht="18.75" customHeight="1">
      <c r="B39" s="206" t="s">
        <v>96</v>
      </c>
      <c r="C39" s="209" t="s">
        <v>97</v>
      </c>
      <c r="D39" s="208" t="str">
        <f>'HISTORIQUE DES DONNEES-ok'!D40</f>
        <v>047463106</v>
      </c>
      <c r="E39" s="256">
        <v>78.83000906875428</v>
      </c>
      <c r="F39" s="257">
        <v>45.21759052274741</v>
      </c>
      <c r="G39" s="257">
        <v>144.86411912828774</v>
      </c>
      <c r="H39" s="258">
        <v>131.08828128021057</v>
      </c>
      <c r="I39" s="256">
        <v>108.1306835890788</v>
      </c>
      <c r="J39" s="257">
        <v>78.86759064386999</v>
      </c>
      <c r="K39" s="257">
        <v>68.42487457735767</v>
      </c>
      <c r="L39" s="258">
        <v>69.7483040104375</v>
      </c>
      <c r="M39" s="256">
        <v>86.129622406713</v>
      </c>
      <c r="N39" s="257">
        <v>74.75587447555793</v>
      </c>
      <c r="O39" s="257">
        <v>86.20175005352655</v>
      </c>
      <c r="P39" s="258">
        <v>73.53975025712602</v>
      </c>
      <c r="Q39" s="256">
        <v>22.566616578405252</v>
      </c>
      <c r="R39" s="257">
        <v>35.91143446654636</v>
      </c>
      <c r="S39" s="257">
        <v>53.01157248093022</v>
      </c>
      <c r="T39" s="258">
        <v>76.29391400028025</v>
      </c>
      <c r="U39" s="256">
        <v>63.79914808500602</v>
      </c>
      <c r="V39" s="257">
        <v>98.90838871724931</v>
      </c>
      <c r="W39" s="257">
        <v>63.68213304568556</v>
      </c>
      <c r="X39" s="258">
        <v>89.97137756423257</v>
      </c>
      <c r="Y39" s="256">
        <v>115.87518236764394</v>
      </c>
      <c r="Z39" s="256">
        <v>82.25269398643898</v>
      </c>
      <c r="AA39" s="257">
        <v>27.765905590149604</v>
      </c>
      <c r="AB39" s="258">
        <v>76.48813616191725</v>
      </c>
      <c r="AC39" s="258">
        <f>+'CALCUL INDICES'!$J39</f>
        <v>69.4034926852219</v>
      </c>
      <c r="AD39" s="258">
        <f>+'CALCUL INDICES'!$J39</f>
        <v>69.4034926852219</v>
      </c>
      <c r="AE39" s="258">
        <f>+'CALCUL INDICES'!$J39</f>
        <v>69.4034926852219</v>
      </c>
      <c r="AF39" s="258">
        <f>+'CALCUL INDICES'!$J39</f>
        <v>69.4034926852219</v>
      </c>
    </row>
    <row r="40" spans="2:32" ht="18.75" customHeight="1">
      <c r="B40" s="206" t="s">
        <v>103</v>
      </c>
      <c r="C40" s="209" t="s">
        <v>98</v>
      </c>
      <c r="D40" s="208" t="str">
        <f>'HISTORIQUE DES DONNEES-ok'!D41</f>
        <v>048463206</v>
      </c>
      <c r="E40" s="256">
        <v>88.7197842462445</v>
      </c>
      <c r="F40" s="257">
        <v>81.26711386607444</v>
      </c>
      <c r="G40" s="257">
        <v>113.05308529097695</v>
      </c>
      <c r="H40" s="258">
        <v>118.02128446141576</v>
      </c>
      <c r="I40" s="256">
        <v>128.82606482779187</v>
      </c>
      <c r="J40" s="257">
        <v>126.38089135690032</v>
      </c>
      <c r="K40" s="257">
        <v>176.41898924027993</v>
      </c>
      <c r="L40" s="258">
        <v>34.267613803220215</v>
      </c>
      <c r="M40" s="256">
        <v>113.86214020082973</v>
      </c>
      <c r="N40" s="257">
        <v>114.07242327071774</v>
      </c>
      <c r="O40" s="257">
        <v>114.07242327071774</v>
      </c>
      <c r="P40" s="258">
        <v>129.59321412282216</v>
      </c>
      <c r="Q40" s="256">
        <v>139.14080594884052</v>
      </c>
      <c r="R40" s="257">
        <v>155.69153772894498</v>
      </c>
      <c r="S40" s="257">
        <v>141.0320117298695</v>
      </c>
      <c r="T40" s="258">
        <v>143.9115360081672</v>
      </c>
      <c r="U40" s="256">
        <v>108.25714825555195</v>
      </c>
      <c r="V40" s="257">
        <v>164.47353607352426</v>
      </c>
      <c r="W40" s="257">
        <v>142.4101776401208</v>
      </c>
      <c r="X40" s="258">
        <v>134.85120556337426</v>
      </c>
      <c r="Y40" s="256">
        <v>157.24390670651562</v>
      </c>
      <c r="Z40" s="256">
        <v>186.32560849742842</v>
      </c>
      <c r="AA40" s="257">
        <v>185.80690766308348</v>
      </c>
      <c r="AB40" s="258">
        <v>167.433723549062</v>
      </c>
      <c r="AC40" s="258">
        <f>+'CALCUL INDICES'!$J40</f>
        <v>188.10664382314997</v>
      </c>
      <c r="AD40" s="258">
        <f>+'CALCUL INDICES'!$J40</f>
        <v>188.10664382314997</v>
      </c>
      <c r="AE40" s="258">
        <f>+'CALCUL INDICES'!$J40</f>
        <v>188.10664382314997</v>
      </c>
      <c r="AF40" s="258">
        <f>+'CALCUL INDICES'!$J40</f>
        <v>188.10664382314997</v>
      </c>
    </row>
    <row r="41" spans="2:32" ht="18.75" customHeight="1">
      <c r="B41" s="206" t="s">
        <v>104</v>
      </c>
      <c r="C41" s="209" t="s">
        <v>98</v>
      </c>
      <c r="D41" s="208" t="str">
        <f>'HISTORIQUE DES DONNEES-ok'!D42</f>
        <v>049463206</v>
      </c>
      <c r="E41" s="256">
        <v>107.76986712875447</v>
      </c>
      <c r="F41" s="257">
        <v>104.37762445350843</v>
      </c>
      <c r="G41" s="257">
        <v>98.15623289160328</v>
      </c>
      <c r="H41" s="258">
        <v>89.69627552613382</v>
      </c>
      <c r="I41" s="256">
        <v>125.90879473787547</v>
      </c>
      <c r="J41" s="257">
        <v>127.36966552711485</v>
      </c>
      <c r="K41" s="257">
        <v>116.449549592463</v>
      </c>
      <c r="L41" s="258">
        <v>114.07343055553572</v>
      </c>
      <c r="M41" s="256">
        <v>148.95766395088833</v>
      </c>
      <c r="N41" s="257">
        <v>114.79183314425502</v>
      </c>
      <c r="O41" s="257">
        <v>107.949706339411</v>
      </c>
      <c r="P41" s="258">
        <v>98.64566230325802</v>
      </c>
      <c r="Q41" s="256">
        <v>72.2610190201727</v>
      </c>
      <c r="R41" s="257">
        <v>81.77897048669416</v>
      </c>
      <c r="S41" s="257">
        <v>108.0911929441901</v>
      </c>
      <c r="T41" s="258">
        <v>94.14239634916159</v>
      </c>
      <c r="U41" s="256">
        <v>88.06796267863214</v>
      </c>
      <c r="V41" s="257">
        <v>95.68399029125158</v>
      </c>
      <c r="W41" s="257">
        <v>75.70035049780611</v>
      </c>
      <c r="X41" s="258">
        <v>65.36512147102957</v>
      </c>
      <c r="Y41" s="256">
        <v>78.64428668097378</v>
      </c>
      <c r="Z41" s="256">
        <v>89.66225813077594</v>
      </c>
      <c r="AA41" s="257">
        <v>78.36008289800023</v>
      </c>
      <c r="AB41" s="258">
        <v>90.91888592055606</v>
      </c>
      <c r="AC41" s="258">
        <f>+'CALCUL INDICES'!$J41</f>
        <v>141.90718077303563</v>
      </c>
      <c r="AD41" s="258">
        <f>+'CALCUL INDICES'!$J41</f>
        <v>141.90718077303563</v>
      </c>
      <c r="AE41" s="258">
        <f>+'CALCUL INDICES'!$J41</f>
        <v>141.90718077303563</v>
      </c>
      <c r="AF41" s="258">
        <f>+'CALCUL INDICES'!$J41</f>
        <v>141.90718077303563</v>
      </c>
    </row>
    <row r="42" spans="2:32" ht="18.75" customHeight="1">
      <c r="B42" s="206" t="s">
        <v>105</v>
      </c>
      <c r="C42" s="209" t="s">
        <v>109</v>
      </c>
      <c r="D42" s="208" t="str">
        <f>'HISTORIQUE DES DONNEES-ok'!D43</f>
        <v>050463306</v>
      </c>
      <c r="E42" s="256">
        <v>92.37346802189293</v>
      </c>
      <c r="F42" s="257">
        <v>98.90456989586598</v>
      </c>
      <c r="G42" s="257">
        <v>108.63916957303219</v>
      </c>
      <c r="H42" s="258">
        <v>100.0827925092089</v>
      </c>
      <c r="I42" s="256">
        <v>120.15355407732754</v>
      </c>
      <c r="J42" s="257">
        <v>60.523038989201495</v>
      </c>
      <c r="K42" s="257">
        <v>101.05459914155658</v>
      </c>
      <c r="L42" s="258">
        <v>83.34854595785131</v>
      </c>
      <c r="M42" s="256">
        <v>86.9536594846309</v>
      </c>
      <c r="N42" s="257">
        <v>91.15723948492573</v>
      </c>
      <c r="O42" s="257">
        <v>100.21568520017058</v>
      </c>
      <c r="P42" s="258">
        <v>77.20249992504618</v>
      </c>
      <c r="Q42" s="256">
        <v>27.82958433280715</v>
      </c>
      <c r="R42" s="257">
        <v>36.729269139156045</v>
      </c>
      <c r="S42" s="257">
        <v>84.82571973717863</v>
      </c>
      <c r="T42" s="258">
        <v>48.27449085477624</v>
      </c>
      <c r="U42" s="256">
        <v>20.453785525194753</v>
      </c>
      <c r="V42" s="257">
        <v>0</v>
      </c>
      <c r="W42" s="257">
        <v>0</v>
      </c>
      <c r="X42" s="258">
        <v>0</v>
      </c>
      <c r="Y42" s="256">
        <v>0</v>
      </c>
      <c r="Z42" s="256">
        <v>0</v>
      </c>
      <c r="AA42" s="257">
        <v>0</v>
      </c>
      <c r="AB42" s="258">
        <v>0</v>
      </c>
      <c r="AC42" s="258">
        <f>+'CALCUL INDICES'!$J42</f>
        <v>0</v>
      </c>
      <c r="AD42" s="258">
        <f>+'CALCUL INDICES'!$J42</f>
        <v>0</v>
      </c>
      <c r="AE42" s="258">
        <f>+'CALCUL INDICES'!$J42</f>
        <v>0</v>
      </c>
      <c r="AF42" s="258">
        <f>+'CALCUL INDICES'!$J42</f>
        <v>0</v>
      </c>
    </row>
    <row r="43" spans="2:32" ht="18.75" customHeight="1">
      <c r="B43" s="247" t="s">
        <v>65</v>
      </c>
      <c r="C43" s="248"/>
      <c r="D43" s="249"/>
      <c r="E43" s="245">
        <v>101.40776806868801</v>
      </c>
      <c r="F43" s="246">
        <v>91.59362658474869</v>
      </c>
      <c r="G43" s="246">
        <v>107.23958011983635</v>
      </c>
      <c r="H43" s="259">
        <v>99.75902522672698</v>
      </c>
      <c r="I43" s="245">
        <v>118.84263095868458</v>
      </c>
      <c r="J43" s="246">
        <v>107.72916170061373</v>
      </c>
      <c r="K43" s="246">
        <v>117.98822945063442</v>
      </c>
      <c r="L43" s="259">
        <v>116.21146186131709</v>
      </c>
      <c r="M43" s="245">
        <v>116.0354771617816</v>
      </c>
      <c r="N43" s="246">
        <v>106.45724016816116</v>
      </c>
      <c r="O43" s="246">
        <v>106.02499940146525</v>
      </c>
      <c r="P43" s="259">
        <v>107.58257539508435</v>
      </c>
      <c r="Q43" s="245">
        <v>112.82230370137634</v>
      </c>
      <c r="R43" s="246">
        <v>122.13826293475807</v>
      </c>
      <c r="S43" s="246">
        <v>119.45697110838955</v>
      </c>
      <c r="T43" s="259">
        <v>125.50460987506011</v>
      </c>
      <c r="U43" s="245">
        <v>118.54150104223817</v>
      </c>
      <c r="V43" s="246">
        <v>111.20088384052775</v>
      </c>
      <c r="W43" s="246">
        <v>125.01552204231108</v>
      </c>
      <c r="X43" s="259">
        <v>127.28548111542692</v>
      </c>
      <c r="Y43" s="245">
        <v>143.73890497760922</v>
      </c>
      <c r="Z43" s="245">
        <v>162.68171561527853</v>
      </c>
      <c r="AA43" s="246">
        <v>162.4496870317977</v>
      </c>
      <c r="AB43" s="259">
        <v>194.49766300763648</v>
      </c>
      <c r="AC43" s="259">
        <f>+'CALCUL INDICES'!$J43</f>
        <v>201.46564425238813</v>
      </c>
      <c r="AD43" s="259">
        <f>+'CALCUL INDICES'!$J43</f>
        <v>201.46564425238813</v>
      </c>
      <c r="AE43" s="259">
        <f>+'CALCUL INDICES'!$J43</f>
        <v>201.46564425238813</v>
      </c>
      <c r="AF43" s="259">
        <f>+'CALCUL INDICES'!$J43</f>
        <v>201.46564425238813</v>
      </c>
    </row>
    <row r="44" spans="2:32" ht="18.75" customHeight="1">
      <c r="B44" s="206" t="s">
        <v>106</v>
      </c>
      <c r="C44" s="209" t="s">
        <v>110</v>
      </c>
      <c r="D44" s="208" t="str">
        <f>'HISTORIQUE DES DONNEES-ok'!D45</f>
        <v>051464104</v>
      </c>
      <c r="E44" s="256">
        <v>100.64299655694201</v>
      </c>
      <c r="F44" s="257">
        <v>125.26594387499426</v>
      </c>
      <c r="G44" s="257">
        <v>126.61305804588996</v>
      </c>
      <c r="H44" s="258">
        <v>144.72200698841965</v>
      </c>
      <c r="I44" s="256">
        <v>157.57258550215104</v>
      </c>
      <c r="J44" s="257">
        <v>151.7171423304246</v>
      </c>
      <c r="K44" s="257">
        <v>187.03593369287407</v>
      </c>
      <c r="L44" s="258">
        <v>198.89080884848872</v>
      </c>
      <c r="M44" s="256">
        <v>207.54573647348036</v>
      </c>
      <c r="N44" s="257">
        <v>151.27286582734067</v>
      </c>
      <c r="O44" s="257">
        <v>151.27286582734067</v>
      </c>
      <c r="P44" s="258">
        <v>145.84740471899676</v>
      </c>
      <c r="Q44" s="256">
        <v>142.4247674138304</v>
      </c>
      <c r="R44" s="257">
        <v>164.31371522493143</v>
      </c>
      <c r="S44" s="257">
        <v>206.91557858402328</v>
      </c>
      <c r="T44" s="258">
        <v>167.8034631560103</v>
      </c>
      <c r="U44" s="256">
        <v>191.28645105675957</v>
      </c>
      <c r="V44" s="257">
        <v>229.3655472491207</v>
      </c>
      <c r="W44" s="257">
        <v>118.34070777979181</v>
      </c>
      <c r="X44" s="295">
        <v>76.47634725533425</v>
      </c>
      <c r="Y44" s="256">
        <v>141.77357750715146</v>
      </c>
      <c r="Z44" s="256">
        <v>156.2052551683646</v>
      </c>
      <c r="AA44" s="257">
        <v>413.74710396486154</v>
      </c>
      <c r="AB44" s="258">
        <v>328.18027975340095</v>
      </c>
      <c r="AC44" s="258">
        <f>+'CALCUL INDICES'!$J44</f>
        <v>194.48020210729462</v>
      </c>
      <c r="AD44" s="258">
        <f>+'CALCUL INDICES'!$J44</f>
        <v>194.48020210729462</v>
      </c>
      <c r="AE44" s="258">
        <f>+'CALCUL INDICES'!$J44</f>
        <v>194.48020210729462</v>
      </c>
      <c r="AF44" s="258">
        <f>+'CALCUL INDICES'!$J44</f>
        <v>194.48020210729462</v>
      </c>
    </row>
    <row r="45" spans="2:32" ht="18.75" customHeight="1">
      <c r="B45" s="206" t="s">
        <v>107</v>
      </c>
      <c r="C45" s="209" t="s">
        <v>110</v>
      </c>
      <c r="D45" s="208" t="str">
        <f>'HISTORIQUE DES DONNEES-ok'!D46</f>
        <v>052464104</v>
      </c>
      <c r="E45" s="256">
        <v>96.2049498491657</v>
      </c>
      <c r="F45" s="257">
        <v>128.03597410902893</v>
      </c>
      <c r="G45" s="257">
        <v>124.89487474650733</v>
      </c>
      <c r="H45" s="258">
        <v>52.71785517654971</v>
      </c>
      <c r="I45" s="256">
        <v>14.73786111976518</v>
      </c>
      <c r="J45" s="257">
        <v>11.790057327865656</v>
      </c>
      <c r="K45" s="257">
        <v>13.61379093152267</v>
      </c>
      <c r="L45" s="258">
        <v>37.8828029994005</v>
      </c>
      <c r="M45" s="256">
        <v>42.42679281856704</v>
      </c>
      <c r="N45" s="257">
        <v>68.36914227686628</v>
      </c>
      <c r="O45" s="257">
        <v>68.36914227686628</v>
      </c>
      <c r="P45" s="258">
        <v>87.9599990831219</v>
      </c>
      <c r="Q45" s="256">
        <v>55.66334496009019</v>
      </c>
      <c r="R45" s="257">
        <v>77.01670713147918</v>
      </c>
      <c r="S45" s="257">
        <v>60.875467725259824</v>
      </c>
      <c r="T45" s="258">
        <v>49.551343233530844</v>
      </c>
      <c r="U45" s="256">
        <v>84.36994536419417</v>
      </c>
      <c r="V45" s="257">
        <v>63.782350113183455</v>
      </c>
      <c r="W45" s="257">
        <v>93.95681568387054</v>
      </c>
      <c r="X45" s="258">
        <v>88.14812067343728</v>
      </c>
      <c r="Y45" s="256">
        <v>111.0144841217839</v>
      </c>
      <c r="Z45" s="256">
        <v>93.51762429751291</v>
      </c>
      <c r="AA45" s="257">
        <v>147.24256670758976</v>
      </c>
      <c r="AB45" s="258">
        <v>20.68913403777618</v>
      </c>
      <c r="AC45" s="258">
        <f>+'CALCUL INDICES'!$J45</f>
        <v>136.48036989336885</v>
      </c>
      <c r="AD45" s="258">
        <f>+'CALCUL INDICES'!$J45</f>
        <v>136.48036989336885</v>
      </c>
      <c r="AE45" s="258">
        <f>+'CALCUL INDICES'!$J45</f>
        <v>136.48036989336885</v>
      </c>
      <c r="AF45" s="258">
        <f>+'CALCUL INDICES'!$J45</f>
        <v>136.48036989336885</v>
      </c>
    </row>
    <row r="46" spans="2:32" ht="18.75" customHeight="1">
      <c r="B46" s="206" t="s">
        <v>111</v>
      </c>
      <c r="C46" s="209" t="s">
        <v>114</v>
      </c>
      <c r="D46" s="208" t="str">
        <f>'HISTORIQUE DES DONNEES-ok'!D47</f>
        <v>053464304</v>
      </c>
      <c r="E46" s="256">
        <v>58.46323620290726</v>
      </c>
      <c r="F46" s="257">
        <v>88.81800661779764</v>
      </c>
      <c r="G46" s="257">
        <v>120.26082099445473</v>
      </c>
      <c r="H46" s="258">
        <v>132.45793618484038</v>
      </c>
      <c r="I46" s="256">
        <v>159.2148409788395</v>
      </c>
      <c r="J46" s="257">
        <v>21.10763197136127</v>
      </c>
      <c r="K46" s="257">
        <v>28.58002838374949</v>
      </c>
      <c r="L46" s="258">
        <v>31.478677299152764</v>
      </c>
      <c r="M46" s="256">
        <v>96.47909024837564</v>
      </c>
      <c r="N46" s="257">
        <v>43.29824241373317</v>
      </c>
      <c r="O46" s="257">
        <v>58.62642473726787</v>
      </c>
      <c r="P46" s="258">
        <v>64.57244481103653</v>
      </c>
      <c r="Q46" s="256">
        <v>96.47909024837564</v>
      </c>
      <c r="R46" s="257">
        <v>82.39360863624613</v>
      </c>
      <c r="S46" s="257">
        <v>65.86713909854885</v>
      </c>
      <c r="T46" s="258">
        <v>14.88835934356349</v>
      </c>
      <c r="U46" s="256">
        <v>567.9581759275724</v>
      </c>
      <c r="V46" s="257">
        <v>76.05907146223491</v>
      </c>
      <c r="W46" s="257">
        <v>17.34032511365535</v>
      </c>
      <c r="X46" s="258">
        <v>91.16332867038415</v>
      </c>
      <c r="Y46" s="256">
        <v>72.57457510079568</v>
      </c>
      <c r="Z46" s="256">
        <v>140.00138586784144</v>
      </c>
      <c r="AA46" s="257">
        <v>208.01125388777243</v>
      </c>
      <c r="AB46" s="258">
        <v>241.49722011543773</v>
      </c>
      <c r="AC46" s="258">
        <f>+'CALCUL INDICES'!$J46</f>
        <v>192.87782907571173</v>
      </c>
      <c r="AD46" s="258">
        <f>+'CALCUL INDICES'!$J46</f>
        <v>192.87782907571173</v>
      </c>
      <c r="AE46" s="258">
        <f>+'CALCUL INDICES'!$J46</f>
        <v>192.87782907571173</v>
      </c>
      <c r="AF46" s="258">
        <f>+'CALCUL INDICES'!$J46</f>
        <v>192.87782907571173</v>
      </c>
    </row>
    <row r="47" spans="2:32" ht="18.75" customHeight="1">
      <c r="B47" s="206" t="s">
        <v>202</v>
      </c>
      <c r="C47" s="209" t="s">
        <v>110</v>
      </c>
      <c r="D47" s="208" t="str">
        <f>'HISTORIQUE DES DONNEES-ok'!D48</f>
        <v>054464104</v>
      </c>
      <c r="E47" s="256">
        <v>117.8612180035888</v>
      </c>
      <c r="F47" s="257">
        <v>93.58242138828788</v>
      </c>
      <c r="G47" s="257">
        <v>152.81580812265125</v>
      </c>
      <c r="H47" s="258">
        <v>35.901906957925455</v>
      </c>
      <c r="I47" s="256">
        <v>20.152463254114476</v>
      </c>
      <c r="J47" s="257">
        <v>24.735932698225586</v>
      </c>
      <c r="K47" s="257">
        <v>26.983824751317055</v>
      </c>
      <c r="L47" s="258">
        <v>18.685456360044196</v>
      </c>
      <c r="M47" s="256">
        <v>62.862288043576605</v>
      </c>
      <c r="N47" s="257">
        <v>104.55487039367067</v>
      </c>
      <c r="O47" s="257">
        <v>104.55487039367067</v>
      </c>
      <c r="P47" s="258">
        <v>162.80965013384295</v>
      </c>
      <c r="Q47" s="256">
        <v>183.33905549019508</v>
      </c>
      <c r="R47" s="257">
        <v>62.3192587332441</v>
      </c>
      <c r="S47" s="257">
        <v>164.27414345572672</v>
      </c>
      <c r="T47" s="258">
        <v>20.199753703301067</v>
      </c>
      <c r="U47" s="256">
        <v>4.416000179792574</v>
      </c>
      <c r="V47" s="257">
        <v>3.4355860916969383</v>
      </c>
      <c r="W47" s="257">
        <v>4.7698089802521615</v>
      </c>
      <c r="X47" s="258">
        <v>2.6941487792883807</v>
      </c>
      <c r="Y47" s="256">
        <v>3.736699036891683</v>
      </c>
      <c r="Z47" s="256">
        <v>29.352634333847064</v>
      </c>
      <c r="AA47" s="257">
        <v>51.269353099698726</v>
      </c>
      <c r="AB47" s="258">
        <v>24.55211109049059</v>
      </c>
      <c r="AC47" s="258">
        <f>+'CALCUL INDICES'!$J47</f>
        <v>96.65442059791344</v>
      </c>
      <c r="AD47" s="258">
        <f>+'CALCUL INDICES'!$J47</f>
        <v>96.65442059791344</v>
      </c>
      <c r="AE47" s="258">
        <f>+'CALCUL INDICES'!$J47</f>
        <v>96.65442059791344</v>
      </c>
      <c r="AF47" s="258">
        <f>+'CALCUL INDICES'!$J47</f>
        <v>96.65442059791344</v>
      </c>
    </row>
    <row r="48" spans="2:32" ht="18.75" customHeight="1">
      <c r="B48" s="206" t="s">
        <v>112</v>
      </c>
      <c r="C48" s="209" t="s">
        <v>114</v>
      </c>
      <c r="D48" s="208" t="str">
        <f>'HISTORIQUE DES DONNEES-ok'!D49</f>
        <v>055464304</v>
      </c>
      <c r="E48" s="256">
        <v>92.84621222778432</v>
      </c>
      <c r="F48" s="257">
        <v>96.5654888609427</v>
      </c>
      <c r="G48" s="257">
        <v>105.55081690163951</v>
      </c>
      <c r="H48" s="258">
        <v>105.0374820096335</v>
      </c>
      <c r="I48" s="256">
        <v>85.95765937387503</v>
      </c>
      <c r="J48" s="257">
        <v>85.95765937387503</v>
      </c>
      <c r="K48" s="257">
        <v>123.21245604862278</v>
      </c>
      <c r="L48" s="258">
        <v>93.69162332624742</v>
      </c>
      <c r="M48" s="256">
        <v>97.5101286099301</v>
      </c>
      <c r="N48" s="257">
        <v>66.39936226901447</v>
      </c>
      <c r="O48" s="257">
        <v>105.42492636921463</v>
      </c>
      <c r="P48" s="258">
        <v>104.85242289153467</v>
      </c>
      <c r="Q48" s="256">
        <v>91.981290919023</v>
      </c>
      <c r="R48" s="257">
        <v>117.78458512207422</v>
      </c>
      <c r="S48" s="257">
        <v>131.03063284032734</v>
      </c>
      <c r="T48" s="258">
        <v>103.90630077342792</v>
      </c>
      <c r="U48" s="256">
        <v>80.79736941657328</v>
      </c>
      <c r="V48" s="257">
        <v>144.433166726769</v>
      </c>
      <c r="W48" s="257">
        <v>153.97889119717254</v>
      </c>
      <c r="X48" s="295">
        <v>136.70679184653966</v>
      </c>
      <c r="Y48" s="256">
        <v>125.88950195300153</v>
      </c>
      <c r="Z48" s="256">
        <v>158.34936127872447</v>
      </c>
      <c r="AA48" s="257">
        <v>175.6312330041019</v>
      </c>
      <c r="AB48" s="258">
        <v>178.5060145137994</v>
      </c>
      <c r="AC48" s="258">
        <f>+'CALCUL INDICES'!$J48</f>
        <v>191.2385413656732</v>
      </c>
      <c r="AD48" s="258">
        <f>+'CALCUL INDICES'!$J48</f>
        <v>191.2385413656732</v>
      </c>
      <c r="AE48" s="258">
        <f>+'CALCUL INDICES'!$J48</f>
        <v>191.2385413656732</v>
      </c>
      <c r="AF48" s="258">
        <f>+'CALCUL INDICES'!$J48</f>
        <v>191.2385413656732</v>
      </c>
    </row>
    <row r="49" spans="2:32" ht="18.75" customHeight="1">
      <c r="B49" s="206" t="s">
        <v>144</v>
      </c>
      <c r="C49" s="209" t="s">
        <v>61</v>
      </c>
      <c r="D49" s="208" t="str">
        <f>'HISTORIQUE DES DONNEES-ok'!D50</f>
        <v>056464404</v>
      </c>
      <c r="E49" s="256">
        <v>0</v>
      </c>
      <c r="F49" s="257">
        <v>85.7822672109288</v>
      </c>
      <c r="G49" s="257">
        <v>0</v>
      </c>
      <c r="H49" s="258">
        <v>314.2177327890712</v>
      </c>
      <c r="I49" s="256">
        <v>0</v>
      </c>
      <c r="J49" s="257">
        <v>14.107450026546703</v>
      </c>
      <c r="K49" s="257">
        <v>0</v>
      </c>
      <c r="L49" s="258">
        <v>51.675143440506794</v>
      </c>
      <c r="M49" s="256">
        <v>0</v>
      </c>
      <c r="N49" s="257">
        <v>34.78748406887244</v>
      </c>
      <c r="O49" s="257">
        <v>0</v>
      </c>
      <c r="P49" s="258">
        <v>127.42545433870774</v>
      </c>
      <c r="Q49" s="256">
        <v>0</v>
      </c>
      <c r="R49" s="257">
        <v>0</v>
      </c>
      <c r="S49" s="257">
        <v>0</v>
      </c>
      <c r="T49" s="258">
        <v>0</v>
      </c>
      <c r="U49" s="256">
        <v>0</v>
      </c>
      <c r="V49" s="257">
        <v>0</v>
      </c>
      <c r="W49" s="257">
        <v>0</v>
      </c>
      <c r="X49" s="258">
        <v>0</v>
      </c>
      <c r="Y49" s="256">
        <v>0</v>
      </c>
      <c r="Z49" s="256">
        <v>0</v>
      </c>
      <c r="AA49" s="257">
        <v>0</v>
      </c>
      <c r="AB49" s="258">
        <v>0</v>
      </c>
      <c r="AC49" s="258">
        <f>+'CALCUL INDICES'!$J49</f>
        <v>0</v>
      </c>
      <c r="AD49" s="258">
        <f>+'CALCUL INDICES'!$J49</f>
        <v>0</v>
      </c>
      <c r="AE49" s="258">
        <f>+'CALCUL INDICES'!$J49</f>
        <v>0</v>
      </c>
      <c r="AF49" s="258">
        <f>+'CALCUL INDICES'!$J49</f>
        <v>0</v>
      </c>
    </row>
    <row r="50" spans="2:32" ht="18.75" customHeight="1">
      <c r="B50" s="206" t="s">
        <v>116</v>
      </c>
      <c r="C50" s="209" t="s">
        <v>61</v>
      </c>
      <c r="D50" s="208" t="str">
        <f>'HISTORIQUE DES DONNEES-ok'!D51</f>
        <v>057464404</v>
      </c>
      <c r="E50" s="256">
        <v>64.47645189414091</v>
      </c>
      <c r="F50" s="257">
        <v>109.75772338456014</v>
      </c>
      <c r="G50" s="257">
        <v>106.29262083515627</v>
      </c>
      <c r="H50" s="258">
        <v>119.47320388614268</v>
      </c>
      <c r="I50" s="256">
        <v>84.76691440629064</v>
      </c>
      <c r="J50" s="257">
        <v>109.52756154826974</v>
      </c>
      <c r="K50" s="257">
        <v>138.37263968979192</v>
      </c>
      <c r="L50" s="258">
        <v>94.36660352692785</v>
      </c>
      <c r="M50" s="256">
        <v>95.74959598690765</v>
      </c>
      <c r="N50" s="257">
        <v>89.13794581536423</v>
      </c>
      <c r="O50" s="257">
        <v>89.13794581536423</v>
      </c>
      <c r="P50" s="258">
        <v>90.40738813101453</v>
      </c>
      <c r="Q50" s="256">
        <v>80.58511285295168</v>
      </c>
      <c r="R50" s="257">
        <v>93.81835123081622</v>
      </c>
      <c r="S50" s="257">
        <v>79.46963089540698</v>
      </c>
      <c r="T50" s="258">
        <v>40.48005184396961</v>
      </c>
      <c r="U50" s="256">
        <v>54.899988300503914</v>
      </c>
      <c r="V50" s="257">
        <v>45.07270053390057</v>
      </c>
      <c r="W50" s="257">
        <v>60.25262669255892</v>
      </c>
      <c r="X50" s="295">
        <v>86.18181184701366</v>
      </c>
      <c r="Y50" s="256">
        <v>81.32383830956434</v>
      </c>
      <c r="Z50" s="256">
        <v>120.3315042639054</v>
      </c>
      <c r="AA50" s="257">
        <v>141.11649609569153</v>
      </c>
      <c r="AB50" s="258">
        <v>159.48074630066532</v>
      </c>
      <c r="AC50" s="258">
        <f>+'CALCUL INDICES'!$J50</f>
        <v>0.2389941617250474</v>
      </c>
      <c r="AD50" s="258">
        <f>+'CALCUL INDICES'!$J50</f>
        <v>0.2389941617250474</v>
      </c>
      <c r="AE50" s="258">
        <f>+'CALCUL INDICES'!$J50</f>
        <v>0.2389941617250474</v>
      </c>
      <c r="AF50" s="258">
        <f>+'CALCUL INDICES'!$J50</f>
        <v>0.2389941617250474</v>
      </c>
    </row>
    <row r="51" spans="2:32" ht="18.75" customHeight="1">
      <c r="B51" s="206" t="s">
        <v>120</v>
      </c>
      <c r="C51" s="209" t="s">
        <v>114</v>
      </c>
      <c r="D51" s="208" t="str">
        <f>'HISTORIQUE DES DONNEES-ok'!D52</f>
        <v>050464304</v>
      </c>
      <c r="E51" s="256">
        <v>91.92554938447492</v>
      </c>
      <c r="F51" s="257">
        <v>100.364580629176</v>
      </c>
      <c r="G51" s="257">
        <v>108.11237860320692</v>
      </c>
      <c r="H51" s="258">
        <v>99.59749138314216</v>
      </c>
      <c r="I51" s="256">
        <v>141.09369731986348</v>
      </c>
      <c r="J51" s="257">
        <v>60.229562975612666</v>
      </c>
      <c r="K51" s="257">
        <v>100.56458578225835</v>
      </c>
      <c r="L51" s="258">
        <v>82.94438913733045</v>
      </c>
      <c r="M51" s="256">
        <v>86.53180596972854</v>
      </c>
      <c r="N51" s="257">
        <v>90.71696397431347</v>
      </c>
      <c r="O51" s="257">
        <v>90.71696397431347</v>
      </c>
      <c r="P51" s="258">
        <v>76.82814526117782</v>
      </c>
      <c r="Q51" s="256">
        <v>51.69665904008972</v>
      </c>
      <c r="R51" s="257">
        <v>68.22884886714768</v>
      </c>
      <c r="S51" s="257">
        <v>101.29728012713215</v>
      </c>
      <c r="T51" s="258">
        <v>9.60808160202315</v>
      </c>
      <c r="U51" s="256">
        <v>45.91234512983058</v>
      </c>
      <c r="V51" s="257">
        <v>0</v>
      </c>
      <c r="W51" s="257">
        <v>0</v>
      </c>
      <c r="X51" s="258">
        <v>0</v>
      </c>
      <c r="Y51" s="256">
        <v>0</v>
      </c>
      <c r="Z51" s="256">
        <v>0</v>
      </c>
      <c r="AA51" s="257">
        <v>0</v>
      </c>
      <c r="AB51" s="258">
        <v>0</v>
      </c>
      <c r="AC51" s="258">
        <f>+'CALCUL INDICES'!$J51</f>
        <v>0</v>
      </c>
      <c r="AD51" s="258">
        <f>+'CALCUL INDICES'!$J51</f>
        <v>0</v>
      </c>
      <c r="AE51" s="258">
        <f>+'CALCUL INDICES'!$J51</f>
        <v>0</v>
      </c>
      <c r="AF51" s="258">
        <f>+'CALCUL INDICES'!$J51</f>
        <v>0</v>
      </c>
    </row>
    <row r="52" spans="2:32" ht="18.75" customHeight="1">
      <c r="B52" s="206" t="s">
        <v>113</v>
      </c>
      <c r="C52" s="209" t="s">
        <v>114</v>
      </c>
      <c r="D52" s="208" t="str">
        <f>'HISTORIQUE DES DONNEES-ok'!D53</f>
        <v>058464304</v>
      </c>
      <c r="E52" s="256">
        <v>61.60045848540152</v>
      </c>
      <c r="F52" s="257">
        <v>102.11126541484286</v>
      </c>
      <c r="G52" s="257">
        <v>118.86691168033694</v>
      </c>
      <c r="H52" s="258">
        <v>117.42136441941868</v>
      </c>
      <c r="I52" s="256">
        <v>110.07385647048908</v>
      </c>
      <c r="J52" s="257">
        <v>142.42049144204327</v>
      </c>
      <c r="K52" s="257">
        <v>164.71939181707438</v>
      </c>
      <c r="L52" s="258">
        <v>112.79903910573879</v>
      </c>
      <c r="M52" s="256">
        <v>114.07033553180149</v>
      </c>
      <c r="N52" s="257">
        <v>83.15360156722457</v>
      </c>
      <c r="O52" s="257">
        <v>83.15360156722457</v>
      </c>
      <c r="P52" s="258">
        <v>154.74958127555234</v>
      </c>
      <c r="Q52" s="256">
        <v>91.7938563380855</v>
      </c>
      <c r="R52" s="257">
        <v>177.62597434798988</v>
      </c>
      <c r="S52" s="257">
        <v>165.65645296471425</v>
      </c>
      <c r="T52" s="258">
        <v>115.33962020056114</v>
      </c>
      <c r="U52" s="256">
        <v>149.80203513523554</v>
      </c>
      <c r="V52" s="257">
        <v>111.98789292019566</v>
      </c>
      <c r="W52" s="257">
        <v>112.2656369253589</v>
      </c>
      <c r="X52" s="258">
        <v>129.3081540328421</v>
      </c>
      <c r="Y52" s="256">
        <v>144.90166554439375</v>
      </c>
      <c r="Z52" s="256">
        <v>142.88670602704997</v>
      </c>
      <c r="AA52" s="257">
        <v>175.86502367946554</v>
      </c>
      <c r="AB52" s="258">
        <v>190.8219484652704</v>
      </c>
      <c r="AC52" s="258">
        <f>+'CALCUL INDICES'!$J52</f>
        <v>142.3363028973826</v>
      </c>
      <c r="AD52" s="258">
        <f>+'CALCUL INDICES'!$J52</f>
        <v>142.3363028973826</v>
      </c>
      <c r="AE52" s="258">
        <f>+'CALCUL INDICES'!$J52</f>
        <v>142.3363028973826</v>
      </c>
      <c r="AF52" s="258">
        <f>+'CALCUL INDICES'!$J52</f>
        <v>142.3363028973826</v>
      </c>
    </row>
    <row r="53" spans="2:32" ht="18.75" customHeight="1">
      <c r="B53" s="206" t="s">
        <v>45</v>
      </c>
      <c r="C53" s="209" t="s">
        <v>114</v>
      </c>
      <c r="D53" s="208" t="str">
        <f>'HISTORIQUE DES DONNEES-ok'!D54</f>
        <v>059464304</v>
      </c>
      <c r="E53" s="256">
        <v>133.37323849662545</v>
      </c>
      <c r="F53" s="257">
        <v>89.63070329967726</v>
      </c>
      <c r="G53" s="257">
        <v>80.00418504021889</v>
      </c>
      <c r="H53" s="258">
        <v>96.99187316347839</v>
      </c>
      <c r="I53" s="256">
        <v>57.98134043674387</v>
      </c>
      <c r="J53" s="257">
        <v>46.696746565359945</v>
      </c>
      <c r="K53" s="257">
        <v>98.22051527937934</v>
      </c>
      <c r="L53" s="258">
        <v>77.2870793583291</v>
      </c>
      <c r="M53" s="256">
        <v>82.63589443656464</v>
      </c>
      <c r="N53" s="257">
        <v>46.696746565359945</v>
      </c>
      <c r="O53" s="257">
        <v>46.696746565359945</v>
      </c>
      <c r="P53" s="258">
        <v>94.50948489367337</v>
      </c>
      <c r="Q53" s="256">
        <v>101.8641667451062</v>
      </c>
      <c r="R53" s="257">
        <v>127.41605570977018</v>
      </c>
      <c r="S53" s="257">
        <v>98.3233994820238</v>
      </c>
      <c r="T53" s="258">
        <v>103.75635718118646</v>
      </c>
      <c r="U53" s="256">
        <v>83.61163396037547</v>
      </c>
      <c r="V53" s="257">
        <v>44.566110365216666</v>
      </c>
      <c r="W53" s="257">
        <v>47.04206154939238</v>
      </c>
      <c r="X53" s="258">
        <v>83.96450438664289</v>
      </c>
      <c r="Y53" s="256">
        <v>48.69990623022762</v>
      </c>
      <c r="Z53" s="256">
        <v>58.26299482995979</v>
      </c>
      <c r="AA53" s="257">
        <v>80.2840785330799</v>
      </c>
      <c r="AB53" s="258">
        <v>85.77335754857785</v>
      </c>
      <c r="AC53" s="258">
        <f>+'CALCUL INDICES'!$J53</f>
        <v>44.88037263471442</v>
      </c>
      <c r="AD53" s="258">
        <f>+'CALCUL INDICES'!$J53</f>
        <v>44.88037263471442</v>
      </c>
      <c r="AE53" s="258">
        <f>+'CALCUL INDICES'!$J53</f>
        <v>44.88037263471442</v>
      </c>
      <c r="AF53" s="258">
        <f>+'CALCUL INDICES'!$J53</f>
        <v>44.88037263471442</v>
      </c>
    </row>
    <row r="54" spans="2:32" ht="18.75" customHeight="1">
      <c r="B54" s="247" t="s">
        <v>66</v>
      </c>
      <c r="C54" s="248"/>
      <c r="D54" s="249"/>
      <c r="E54" s="245">
        <v>81.82015778466301</v>
      </c>
      <c r="F54" s="246">
        <v>100.50749542807188</v>
      </c>
      <c r="G54" s="246">
        <v>104.77682957110966</v>
      </c>
      <c r="H54" s="259">
        <v>112.89551721615547</v>
      </c>
      <c r="I54" s="245">
        <v>134.1445421564286</v>
      </c>
      <c r="J54" s="246">
        <v>120.57283052323584</v>
      </c>
      <c r="K54" s="246">
        <v>149.24259083920887</v>
      </c>
      <c r="L54" s="259">
        <v>158.34586692143762</v>
      </c>
      <c r="M54" s="245">
        <v>170.69867709032508</v>
      </c>
      <c r="N54" s="246">
        <v>128.5313279157868</v>
      </c>
      <c r="O54" s="246">
        <v>130.04668537403708</v>
      </c>
      <c r="P54" s="259">
        <v>133.2607493364311</v>
      </c>
      <c r="Q54" s="245">
        <v>128.02712141445923</v>
      </c>
      <c r="R54" s="246">
        <v>142.5320631853442</v>
      </c>
      <c r="S54" s="246">
        <v>174.8948881218617</v>
      </c>
      <c r="T54" s="259">
        <v>134.2001694159704</v>
      </c>
      <c r="U54" s="245">
        <v>191.98393352032676</v>
      </c>
      <c r="V54" s="246">
        <v>184.4029726617017</v>
      </c>
      <c r="W54" s="246">
        <v>102.14119163553734</v>
      </c>
      <c r="X54" s="259">
        <v>76.5231433945614</v>
      </c>
      <c r="Y54" s="245">
        <v>124.52331280418974</v>
      </c>
      <c r="Z54" s="245">
        <v>140.5608860997586</v>
      </c>
      <c r="AA54" s="246">
        <v>340.3742833220861</v>
      </c>
      <c r="AB54" s="258">
        <v>268.93742732095717</v>
      </c>
      <c r="AC54" s="259">
        <f>+'CALCUL INDICES'!$J54</f>
        <v>177.42795480150085</v>
      </c>
      <c r="AD54" s="259">
        <f>+'CALCUL INDICES'!$J54</f>
        <v>177.42795480150085</v>
      </c>
      <c r="AE54" s="259">
        <f>+'CALCUL INDICES'!$J54</f>
        <v>177.42795480150085</v>
      </c>
      <c r="AF54" s="259">
        <f>+'CALCUL INDICES'!$J54</f>
        <v>177.42795480150085</v>
      </c>
    </row>
    <row r="55" spans="2:32" ht="18.75" customHeight="1">
      <c r="B55" s="206" t="s">
        <v>117</v>
      </c>
      <c r="C55" s="209" t="s">
        <v>119</v>
      </c>
      <c r="D55" s="208" t="str">
        <f>'HISTORIQUE DES DONNEES-ok'!D56</f>
        <v>061465123</v>
      </c>
      <c r="E55" s="256">
        <v>237.52456709642485</v>
      </c>
      <c r="F55" s="257">
        <v>70.09825361790821</v>
      </c>
      <c r="G55" s="257">
        <v>61.908483312778415</v>
      </c>
      <c r="H55" s="258">
        <v>30.468695972888536</v>
      </c>
      <c r="I55" s="256">
        <v>20.278126858347097</v>
      </c>
      <c r="J55" s="257">
        <v>0.7941813667312656</v>
      </c>
      <c r="K55" s="257">
        <v>1.535278250670453</v>
      </c>
      <c r="L55" s="258">
        <v>0.000556655310197622</v>
      </c>
      <c r="M55" s="256">
        <v>0</v>
      </c>
      <c r="N55" s="257">
        <v>0</v>
      </c>
      <c r="O55" s="257">
        <v>0</v>
      </c>
      <c r="P55" s="258">
        <v>0.0024466311901376802</v>
      </c>
      <c r="Q55" s="256">
        <v>0</v>
      </c>
      <c r="R55" s="257">
        <v>0.008683762562384453</v>
      </c>
      <c r="S55" s="257">
        <v>0.005491207228912113</v>
      </c>
      <c r="T55" s="258">
        <v>0</v>
      </c>
      <c r="U55" s="256">
        <v>0.0007661168373158393</v>
      </c>
      <c r="V55" s="257">
        <v>0</v>
      </c>
      <c r="W55" s="257">
        <v>0</v>
      </c>
      <c r="X55" s="258">
        <v>0</v>
      </c>
      <c r="Y55" s="256">
        <v>0</v>
      </c>
      <c r="Z55" s="256">
        <v>0</v>
      </c>
      <c r="AA55" s="257">
        <v>0</v>
      </c>
      <c r="AB55" s="258">
        <v>0</v>
      </c>
      <c r="AC55" s="258">
        <f>+'CALCUL INDICES'!$J55</f>
        <v>0</v>
      </c>
      <c r="AD55" s="258">
        <f>+'CALCUL INDICES'!$J55</f>
        <v>0</v>
      </c>
      <c r="AE55" s="258">
        <f>+'CALCUL INDICES'!$J55</f>
        <v>0</v>
      </c>
      <c r="AF55" s="258">
        <f>+'CALCUL INDICES'!$J55</f>
        <v>0</v>
      </c>
    </row>
    <row r="56" spans="2:32" ht="18.75" customHeight="1">
      <c r="B56" s="206" t="s">
        <v>118</v>
      </c>
      <c r="C56" s="209" t="s">
        <v>119</v>
      </c>
      <c r="D56" s="208" t="str">
        <f>'HISTORIQUE DES DONNEES-ok'!D57</f>
        <v>062465123</v>
      </c>
      <c r="E56" s="256">
        <v>169.83526630644712</v>
      </c>
      <c r="F56" s="257">
        <v>55.946389616177235</v>
      </c>
      <c r="G56" s="257">
        <v>99.48840796652303</v>
      </c>
      <c r="H56" s="258">
        <v>74.7299361108526</v>
      </c>
      <c r="I56" s="256">
        <v>337.5647378203624</v>
      </c>
      <c r="J56" s="257">
        <v>30.385963168766477</v>
      </c>
      <c r="K56" s="257">
        <v>30.433307178825785</v>
      </c>
      <c r="L56" s="258">
        <v>33.781485195431806</v>
      </c>
      <c r="M56" s="256">
        <v>61.81363893701327</v>
      </c>
      <c r="N56" s="257">
        <v>47.28994043257266</v>
      </c>
      <c r="O56" s="257">
        <v>45.47305840079153</v>
      </c>
      <c r="P56" s="258">
        <v>73.40399100981163</v>
      </c>
      <c r="Q56" s="256">
        <v>152.46017728100583</v>
      </c>
      <c r="R56" s="257">
        <v>148.48075357707458</v>
      </c>
      <c r="S56" s="257">
        <v>83.54201594404287</v>
      </c>
      <c r="T56" s="258">
        <v>7.1587512033770535</v>
      </c>
      <c r="U56" s="256">
        <v>22.853251435615366</v>
      </c>
      <c r="V56" s="257">
        <v>36.60287537558629</v>
      </c>
      <c r="W56" s="257">
        <v>15.699923437456668</v>
      </c>
      <c r="X56" s="258">
        <v>11.625703670652687</v>
      </c>
      <c r="Y56" s="256">
        <v>4.947960390569434</v>
      </c>
      <c r="Z56" s="256">
        <v>2.9777998703123036</v>
      </c>
      <c r="AA56" s="257">
        <v>110.45832791664519</v>
      </c>
      <c r="AB56" s="258">
        <v>0</v>
      </c>
      <c r="AC56" s="258">
        <f>+'CALCUL INDICES'!$J56</f>
        <v>0</v>
      </c>
      <c r="AD56" s="258">
        <f>+'CALCUL INDICES'!$J56</f>
        <v>0</v>
      </c>
      <c r="AE56" s="258">
        <f>+'CALCUL INDICES'!$J56</f>
        <v>0</v>
      </c>
      <c r="AF56" s="258">
        <f>+'CALCUL INDICES'!$J56</f>
        <v>0</v>
      </c>
    </row>
    <row r="57" spans="2:32" ht="18.75" customHeight="1">
      <c r="B57" s="247" t="s">
        <v>142</v>
      </c>
      <c r="C57" s="248"/>
      <c r="D57" s="249"/>
      <c r="E57" s="245">
        <v>231.35991862159912</v>
      </c>
      <c r="F57" s="246">
        <v>68.80940492518943</v>
      </c>
      <c r="G57" s="246">
        <v>65.33098912236825</v>
      </c>
      <c r="H57" s="259">
        <v>34.49968733084322</v>
      </c>
      <c r="I57" s="245">
        <v>49.17428030538073</v>
      </c>
      <c r="J57" s="246">
        <v>3.489185310106348</v>
      </c>
      <c r="K57" s="246">
        <v>4.167100235509147</v>
      </c>
      <c r="L57" s="259">
        <v>3.077077570324455</v>
      </c>
      <c r="M57" s="245">
        <v>5.629535990906672</v>
      </c>
      <c r="N57" s="246">
        <v>4.306823320081077</v>
      </c>
      <c r="O57" s="246">
        <v>4.141354938587377</v>
      </c>
      <c r="P57" s="259">
        <v>6.687324644740539</v>
      </c>
      <c r="Q57" s="245">
        <v>13.884962444259306</v>
      </c>
      <c r="R57" s="246">
        <v>13.530438427692122</v>
      </c>
      <c r="S57" s="246">
        <v>7.613389409765675</v>
      </c>
      <c r="T57" s="259">
        <v>0.6519669160785508</v>
      </c>
      <c r="U57" s="245">
        <v>2.0820040247821585</v>
      </c>
      <c r="V57" s="246">
        <v>3.3335232780503716</v>
      </c>
      <c r="W57" s="246">
        <v>1.4298346702368083</v>
      </c>
      <c r="X57" s="259">
        <v>1.0587844100271215</v>
      </c>
      <c r="Y57" s="245">
        <v>0.4506241919954689</v>
      </c>
      <c r="Z57" s="245">
        <v>0.2711963222343552</v>
      </c>
      <c r="AA57" s="246">
        <v>10.059739940820428</v>
      </c>
      <c r="AB57" s="259">
        <v>0</v>
      </c>
      <c r="AC57" s="259">
        <f>+'CALCUL INDICES'!$J57</f>
        <v>0</v>
      </c>
      <c r="AD57" s="259">
        <f>+'CALCUL INDICES'!$J57</f>
        <v>0</v>
      </c>
      <c r="AE57" s="259">
        <f>+'CALCUL INDICES'!$J57</f>
        <v>0</v>
      </c>
      <c r="AF57" s="259">
        <f>+'CALCUL INDICES'!$J57</f>
        <v>0</v>
      </c>
    </row>
    <row r="58" spans="2:32" ht="18.75" customHeight="1">
      <c r="B58" s="250" t="s">
        <v>72</v>
      </c>
      <c r="C58" s="251"/>
      <c r="D58" s="252"/>
      <c r="E58" s="260">
        <v>85.67260048371419</v>
      </c>
      <c r="F58" s="261">
        <v>99.04903730602393</v>
      </c>
      <c r="G58" s="261">
        <v>108.46934038598859</v>
      </c>
      <c r="H58" s="262">
        <v>106.80902182427324</v>
      </c>
      <c r="I58" s="260">
        <v>120.73079961728985</v>
      </c>
      <c r="J58" s="261">
        <v>125.00524167817393</v>
      </c>
      <c r="K58" s="261">
        <v>147.84526772055153</v>
      </c>
      <c r="L58" s="262">
        <v>156.82439203258525</v>
      </c>
      <c r="M58" s="260">
        <v>164.04397594630967</v>
      </c>
      <c r="N58" s="261">
        <v>137.13671530053145</v>
      </c>
      <c r="O58" s="261">
        <v>117.63903226182724</v>
      </c>
      <c r="P58" s="262">
        <v>142.49366870351508</v>
      </c>
      <c r="Q58" s="260">
        <v>115.4583652708142</v>
      </c>
      <c r="R58" s="261">
        <v>124.73997076260956</v>
      </c>
      <c r="S58" s="261">
        <v>152.56864943508668</v>
      </c>
      <c r="T58" s="262">
        <v>124.07406670111385</v>
      </c>
      <c r="U58" s="260">
        <v>158.19621174367708</v>
      </c>
      <c r="V58" s="261">
        <v>151.61865020974335</v>
      </c>
      <c r="W58" s="261">
        <v>99.3153804942407</v>
      </c>
      <c r="X58" s="262">
        <v>97.72299663949384</v>
      </c>
      <c r="Y58" s="260">
        <v>115.01898896358445</v>
      </c>
      <c r="Z58" s="260">
        <v>127.67388086059401</v>
      </c>
      <c r="AA58" s="261">
        <v>271.0523693715778</v>
      </c>
      <c r="AB58" s="262">
        <v>234.1750174786382</v>
      </c>
      <c r="AC58" s="262">
        <f>+'CALCUL INDICES'!$J58</f>
        <v>164.495701419308</v>
      </c>
      <c r="AD58" s="262">
        <f>+'CALCUL INDICES'!$J58</f>
        <v>164.495701419308</v>
      </c>
      <c r="AE58" s="262">
        <f>+'CALCUL INDICES'!$J58</f>
        <v>164.495701419308</v>
      </c>
      <c r="AF58" s="262">
        <f>+'CALCUL INDICES'!$J58</f>
        <v>164.495701419308</v>
      </c>
    </row>
    <row r="59" spans="2:32" ht="18.75" customHeight="1">
      <c r="B59" s="206" t="s">
        <v>46</v>
      </c>
      <c r="C59" s="209" t="s">
        <v>62</v>
      </c>
      <c r="D59" s="208" t="str">
        <f>'HISTORIQUE DES DONNEES-ok'!D59</f>
        <v>063471032</v>
      </c>
      <c r="E59" s="256">
        <v>86.5307748184576</v>
      </c>
      <c r="F59" s="257">
        <v>70.32368410537595</v>
      </c>
      <c r="G59" s="257">
        <v>110.53866103059443</v>
      </c>
      <c r="H59" s="258">
        <v>132.60688004557204</v>
      </c>
      <c r="I59" s="256">
        <v>115.84425432864354</v>
      </c>
      <c r="J59" s="257">
        <v>80.95134284864676</v>
      </c>
      <c r="K59" s="257">
        <v>133.24862797043207</v>
      </c>
      <c r="L59" s="258">
        <v>152.5459578336569</v>
      </c>
      <c r="M59" s="256">
        <v>84.22749200112038</v>
      </c>
      <c r="N59" s="257">
        <v>104.6824228866497</v>
      </c>
      <c r="O59" s="257">
        <v>97.58800541067863</v>
      </c>
      <c r="P59" s="258">
        <v>17.27053495418913</v>
      </c>
      <c r="Q59" s="256">
        <v>94.51476380336237</v>
      </c>
      <c r="R59" s="257">
        <v>137.6462338700814</v>
      </c>
      <c r="S59" s="257">
        <v>129.7888479564353</v>
      </c>
      <c r="T59" s="258">
        <v>93.34453421010424</v>
      </c>
      <c r="U59" s="256">
        <v>122.47313096733313</v>
      </c>
      <c r="V59" s="257">
        <v>118.95659528797633</v>
      </c>
      <c r="W59" s="257">
        <v>34.62812668065669</v>
      </c>
      <c r="X59" s="295">
        <v>227.57748237368207</v>
      </c>
      <c r="Y59" s="256">
        <v>131.55783599295052</v>
      </c>
      <c r="Z59" s="256">
        <v>128.30141457902886</v>
      </c>
      <c r="AA59" s="257">
        <v>82.20848738728591</v>
      </c>
      <c r="AB59" s="258">
        <v>281.456580027714</v>
      </c>
      <c r="AC59" s="258">
        <f>+'CALCUL INDICES'!$J59</f>
        <v>196.2228602832738</v>
      </c>
      <c r="AD59" s="258">
        <f>+'CALCUL INDICES'!$J59</f>
        <v>196.2228602832738</v>
      </c>
      <c r="AE59" s="258">
        <f>+'CALCUL INDICES'!$J59</f>
        <v>196.2228602832738</v>
      </c>
      <c r="AF59" s="258">
        <f>+'CALCUL INDICES'!$J59</f>
        <v>196.2228602832738</v>
      </c>
    </row>
    <row r="60" spans="2:32" ht="18.75" customHeight="1">
      <c r="B60" s="247" t="s">
        <v>62</v>
      </c>
      <c r="C60" s="248"/>
      <c r="D60" s="249"/>
      <c r="E60" s="245">
        <v>86.5307748184576</v>
      </c>
      <c r="F60" s="246">
        <v>70.32368410537595</v>
      </c>
      <c r="G60" s="246">
        <v>110.53866103059444</v>
      </c>
      <c r="H60" s="259">
        <v>132.60688004557204</v>
      </c>
      <c r="I60" s="245">
        <v>115.84425432864356</v>
      </c>
      <c r="J60" s="246">
        <v>80.95134284864676</v>
      </c>
      <c r="K60" s="246">
        <v>133.24862797043207</v>
      </c>
      <c r="L60" s="259">
        <v>152.5459578336569</v>
      </c>
      <c r="M60" s="245">
        <v>84.22749200112037</v>
      </c>
      <c r="N60" s="246">
        <v>104.68242288664969</v>
      </c>
      <c r="O60" s="246">
        <v>97.58800541067863</v>
      </c>
      <c r="P60" s="259">
        <v>17.27053495418913</v>
      </c>
      <c r="Q60" s="245">
        <v>94.51476380336237</v>
      </c>
      <c r="R60" s="246">
        <v>137.6462338700814</v>
      </c>
      <c r="S60" s="246">
        <v>129.7888479564353</v>
      </c>
      <c r="T60" s="259">
        <v>93.34453421010424</v>
      </c>
      <c r="U60" s="245">
        <v>122.47313096733313</v>
      </c>
      <c r="V60" s="246">
        <v>118.95659528797633</v>
      </c>
      <c r="W60" s="246">
        <v>34.62812668065669</v>
      </c>
      <c r="X60" s="259">
        <v>227.57748237368207</v>
      </c>
      <c r="Y60" s="245">
        <v>131.55783599295052</v>
      </c>
      <c r="Z60" s="245">
        <v>128.30141457902886</v>
      </c>
      <c r="AA60" s="246">
        <v>82.20848738728591</v>
      </c>
      <c r="AB60" s="259">
        <v>281.456580027714</v>
      </c>
      <c r="AC60" s="259">
        <f>+'CALCUL INDICES'!$J60</f>
        <v>196.2228602832738</v>
      </c>
      <c r="AD60" s="259">
        <f>+'CALCUL INDICES'!$J60</f>
        <v>196.2228602832738</v>
      </c>
      <c r="AE60" s="259">
        <f>+'CALCUL INDICES'!$J60</f>
        <v>196.2228602832738</v>
      </c>
      <c r="AF60" s="259">
        <f>+'CALCUL INDICES'!$J60</f>
        <v>196.2228602832738</v>
      </c>
    </row>
    <row r="61" spans="2:32" ht="18.75" customHeight="1">
      <c r="B61" s="206" t="s">
        <v>47</v>
      </c>
      <c r="C61" s="209" t="s">
        <v>139</v>
      </c>
      <c r="D61" s="208" t="str">
        <f>'HISTORIQUE DES DONNEES-ok'!D61</f>
        <v>072472818</v>
      </c>
      <c r="E61" s="256">
        <v>100.13708779380333</v>
      </c>
      <c r="F61" s="257">
        <v>102.31279618235071</v>
      </c>
      <c r="G61" s="257">
        <v>119.81867323376623</v>
      </c>
      <c r="H61" s="258">
        <v>77.73144279007971</v>
      </c>
      <c r="I61" s="256">
        <v>108.43097705870669</v>
      </c>
      <c r="J61" s="257">
        <v>117.12624557562329</v>
      </c>
      <c r="K61" s="257">
        <v>135.39056474341623</v>
      </c>
      <c r="L61" s="258">
        <v>152.51667905862536</v>
      </c>
      <c r="M61" s="256">
        <v>143.79717267624235</v>
      </c>
      <c r="N61" s="257">
        <v>225.29147280219047</v>
      </c>
      <c r="O61" s="257">
        <v>225.29147280219047</v>
      </c>
      <c r="P61" s="258">
        <v>156.139149781879</v>
      </c>
      <c r="Q61" s="256">
        <v>194.959896727888</v>
      </c>
      <c r="R61" s="257">
        <v>138.64324890147654</v>
      </c>
      <c r="S61" s="257">
        <v>149.73316424006828</v>
      </c>
      <c r="T61" s="258">
        <v>149.33090647116845</v>
      </c>
      <c r="U61" s="256">
        <v>132.7929676957593</v>
      </c>
      <c r="V61" s="257">
        <v>158.17382874906315</v>
      </c>
      <c r="W61" s="257">
        <v>181.6860942209172</v>
      </c>
      <c r="X61" s="258">
        <v>154.04120825276786</v>
      </c>
      <c r="Y61" s="256">
        <v>107.90849186674895</v>
      </c>
      <c r="Z61" s="256">
        <v>124.60527426943143</v>
      </c>
      <c r="AA61" s="257">
        <v>110.66937500356723</v>
      </c>
      <c r="AB61" s="258">
        <v>11.56420276284663</v>
      </c>
      <c r="AC61" s="258">
        <f>+'CALCUL INDICES'!$J61</f>
        <v>0</v>
      </c>
      <c r="AD61" s="258">
        <f>+'CALCUL INDICES'!$J61</f>
        <v>0</v>
      </c>
      <c r="AE61" s="258">
        <f>+'CALCUL INDICES'!$J61</f>
        <v>0</v>
      </c>
      <c r="AF61" s="258">
        <f>+'CALCUL INDICES'!$J61</f>
        <v>0</v>
      </c>
    </row>
    <row r="62" spans="2:32" ht="18.75" customHeight="1">
      <c r="B62" s="206" t="s">
        <v>124</v>
      </c>
      <c r="C62" s="209" t="s">
        <v>128</v>
      </c>
      <c r="D62" s="208" t="str">
        <f>'HISTORIQUE DES DONNEES-ok'!D62</f>
        <v>073472218</v>
      </c>
      <c r="E62" s="256">
        <v>101.16898613648242</v>
      </c>
      <c r="F62" s="257">
        <v>103.96946857931259</v>
      </c>
      <c r="G62" s="257">
        <v>107.08171160292116</v>
      </c>
      <c r="H62" s="258">
        <v>87.77983368128382</v>
      </c>
      <c r="I62" s="256">
        <v>129.03474310000857</v>
      </c>
      <c r="J62" s="257">
        <v>174.15034151296456</v>
      </c>
      <c r="K62" s="257">
        <v>159.55643834548817</v>
      </c>
      <c r="L62" s="258">
        <v>134.70287958357702</v>
      </c>
      <c r="M62" s="256">
        <v>141.6897711868031</v>
      </c>
      <c r="N62" s="257">
        <v>125.18278631683235</v>
      </c>
      <c r="O62" s="257">
        <v>125.18278631683235</v>
      </c>
      <c r="P62" s="258">
        <v>61.69020146966669</v>
      </c>
      <c r="Q62" s="256">
        <v>146.95768680623448</v>
      </c>
      <c r="R62" s="257">
        <v>131.35852287144397</v>
      </c>
      <c r="S62" s="257">
        <v>116.25606993872071</v>
      </c>
      <c r="T62" s="258">
        <v>126.80065901037133</v>
      </c>
      <c r="U62" s="256">
        <v>124.11343733623644</v>
      </c>
      <c r="V62" s="257">
        <v>141.11311697449403</v>
      </c>
      <c r="W62" s="257">
        <v>146.84589587320093</v>
      </c>
      <c r="X62" s="258">
        <v>149.87901053530317</v>
      </c>
      <c r="Y62" s="256">
        <v>151.71350707054847</v>
      </c>
      <c r="Z62" s="256">
        <v>155.32624482100255</v>
      </c>
      <c r="AA62" s="257">
        <v>164.41807738056013</v>
      </c>
      <c r="AB62" s="258">
        <v>184.6170806732146</v>
      </c>
      <c r="AC62" s="258">
        <f>+'CALCUL INDICES'!$J62</f>
        <v>153.62250410095567</v>
      </c>
      <c r="AD62" s="258">
        <f>+'CALCUL INDICES'!$J62</f>
        <v>153.62250410095567</v>
      </c>
      <c r="AE62" s="258">
        <f>+'CALCUL INDICES'!$J62</f>
        <v>153.62250410095567</v>
      </c>
      <c r="AF62" s="258">
        <f>+'CALCUL INDICES'!$J62</f>
        <v>153.62250410095567</v>
      </c>
    </row>
    <row r="63" spans="2:32" ht="18.75" customHeight="1">
      <c r="B63" s="206" t="s">
        <v>129</v>
      </c>
      <c r="C63" s="209" t="s">
        <v>130</v>
      </c>
      <c r="D63" s="208" t="str">
        <f>'HISTORIQUE DES DONNEES-ok'!D63</f>
        <v>074472418</v>
      </c>
      <c r="E63" s="256">
        <v>109.44878373211084</v>
      </c>
      <c r="F63" s="257">
        <v>107.84434368086124</v>
      </c>
      <c r="G63" s="257">
        <v>89.07466142346856</v>
      </c>
      <c r="H63" s="258">
        <v>93.63221116355938</v>
      </c>
      <c r="I63" s="256">
        <v>39.80940850051355</v>
      </c>
      <c r="J63" s="257">
        <v>19.494131306158344</v>
      </c>
      <c r="K63" s="257">
        <v>42.15165042034257</v>
      </c>
      <c r="L63" s="258">
        <v>48.119892745736685</v>
      </c>
      <c r="M63" s="256">
        <v>97.47799938217736</v>
      </c>
      <c r="N63" s="257">
        <v>96.8222756574764</v>
      </c>
      <c r="O63" s="257">
        <v>96.8222756574764</v>
      </c>
      <c r="P63" s="258">
        <v>153.1485380455712</v>
      </c>
      <c r="Q63" s="256">
        <v>75.16824730193157</v>
      </c>
      <c r="R63" s="257">
        <v>216.0864211620576</v>
      </c>
      <c r="S63" s="257">
        <v>71.36983345370402</v>
      </c>
      <c r="T63" s="258">
        <v>98.30021398495576</v>
      </c>
      <c r="U63" s="256">
        <v>92.69580640275122</v>
      </c>
      <c r="V63" s="257">
        <v>81.43779482957976</v>
      </c>
      <c r="W63" s="257">
        <v>94.144050931416</v>
      </c>
      <c r="X63" s="295">
        <v>23.536012732854</v>
      </c>
      <c r="Y63" s="256">
        <v>22.616846497764076</v>
      </c>
      <c r="Z63" s="256">
        <v>119.53278851965344</v>
      </c>
      <c r="AA63" s="257">
        <v>269.64059436773323</v>
      </c>
      <c r="AB63" s="258">
        <v>269.64059436773323</v>
      </c>
      <c r="AC63" s="258">
        <f>+'CALCUL INDICES'!$J63</f>
        <v>22.79800118750666</v>
      </c>
      <c r="AD63" s="258">
        <f>+'CALCUL INDICES'!$J63</f>
        <v>22.79800118750666</v>
      </c>
      <c r="AE63" s="258">
        <f>+'CALCUL INDICES'!$J63</f>
        <v>22.79800118750666</v>
      </c>
      <c r="AF63" s="258">
        <f>+'CALCUL INDICES'!$J63</f>
        <v>22.79800118750666</v>
      </c>
    </row>
    <row r="64" spans="2:32" ht="18.75" customHeight="1">
      <c r="B64" s="206" t="s">
        <v>48</v>
      </c>
      <c r="C64" s="209" t="s">
        <v>128</v>
      </c>
      <c r="D64" s="208" t="str">
        <f>'HISTORIQUE DES DONNEES-ok'!D64</f>
        <v>075472218</v>
      </c>
      <c r="E64" s="256">
        <v>10.843225011978921</v>
      </c>
      <c r="F64" s="257">
        <v>138.69979526293704</v>
      </c>
      <c r="G64" s="257">
        <v>95.26839441888328</v>
      </c>
      <c r="H64" s="258">
        <v>155.18858530620076</v>
      </c>
      <c r="I64" s="256">
        <v>204.75404093596626</v>
      </c>
      <c r="J64" s="257">
        <v>211.926369522834</v>
      </c>
      <c r="K64" s="257">
        <v>12.731986973920039</v>
      </c>
      <c r="L64" s="258">
        <v>13.439461062594841</v>
      </c>
      <c r="M64" s="256">
        <v>15.159886837924436</v>
      </c>
      <c r="N64" s="257">
        <v>6.805367132669112</v>
      </c>
      <c r="O64" s="257">
        <v>6.805367132669112</v>
      </c>
      <c r="P64" s="258">
        <v>8.11541612474327</v>
      </c>
      <c r="Q64" s="256">
        <v>69.23632415812172</v>
      </c>
      <c r="R64" s="257">
        <v>9.253986773587718</v>
      </c>
      <c r="S64" s="257">
        <v>14.116269391607375</v>
      </c>
      <c r="T64" s="258">
        <v>11.446588344525347</v>
      </c>
      <c r="U64" s="256">
        <v>10.01425367824974</v>
      </c>
      <c r="V64" s="257">
        <v>11.948164181035692</v>
      </c>
      <c r="W64" s="257">
        <v>16.144682160121015</v>
      </c>
      <c r="X64" s="258">
        <v>17.15234662994337</v>
      </c>
      <c r="Y64" s="256">
        <v>23.27388471108195</v>
      </c>
      <c r="Z64" s="256">
        <v>21.141445437069468</v>
      </c>
      <c r="AA64" s="257">
        <v>27.374755399604723</v>
      </c>
      <c r="AB64" s="258">
        <v>27.374755399604723</v>
      </c>
      <c r="AC64" s="258">
        <f>+'CALCUL INDICES'!$J64</f>
        <v>21.269832022234652</v>
      </c>
      <c r="AD64" s="258">
        <f>+'CALCUL INDICES'!$J64</f>
        <v>21.269832022234652</v>
      </c>
      <c r="AE64" s="258">
        <f>+'CALCUL INDICES'!$J64</f>
        <v>21.269832022234652</v>
      </c>
      <c r="AF64" s="258">
        <f>+'CALCUL INDICES'!$J64</f>
        <v>21.269832022234652</v>
      </c>
    </row>
    <row r="65" spans="2:32" ht="18.75" customHeight="1">
      <c r="B65" s="206" t="s">
        <v>145</v>
      </c>
      <c r="C65" s="209" t="s">
        <v>138</v>
      </c>
      <c r="D65" s="208" t="str">
        <f>'HISTORIQUE DES DONNEES-ok'!D65</f>
        <v>077472718</v>
      </c>
      <c r="E65" s="256">
        <v>47.05615630103113</v>
      </c>
      <c r="F65" s="257">
        <v>132.9963950804086</v>
      </c>
      <c r="G65" s="257">
        <v>7.58149797693574</v>
      </c>
      <c r="H65" s="258">
        <v>217.78844922058383</v>
      </c>
      <c r="I65" s="256">
        <v>0.6822350917459564</v>
      </c>
      <c r="J65" s="257">
        <v>30.641073803858106</v>
      </c>
      <c r="K65" s="257">
        <v>32.13985719501738</v>
      </c>
      <c r="L65" s="258">
        <v>134.73476199432426</v>
      </c>
      <c r="M65" s="256">
        <v>53.629121110107995</v>
      </c>
      <c r="N65" s="257">
        <v>24.541756023917035</v>
      </c>
      <c r="O65" s="257">
        <v>24.541756023917035</v>
      </c>
      <c r="P65" s="258">
        <v>22.360861540518076</v>
      </c>
      <c r="Q65" s="256">
        <v>50.212606878115196</v>
      </c>
      <c r="R65" s="257">
        <v>154.6834161258927</v>
      </c>
      <c r="S65" s="257">
        <v>37.083452015086806</v>
      </c>
      <c r="T65" s="258">
        <v>78.79042996576553</v>
      </c>
      <c r="U65" s="256">
        <v>34.41759563253627</v>
      </c>
      <c r="V65" s="257">
        <v>103.91112286807618</v>
      </c>
      <c r="W65" s="296">
        <v>179.17499243728284</v>
      </c>
      <c r="X65" s="258">
        <v>65.48238916843657</v>
      </c>
      <c r="Y65" s="256">
        <v>105.07058806510204</v>
      </c>
      <c r="Z65" s="256">
        <v>19.48282110967561</v>
      </c>
      <c r="AA65" s="257">
        <v>276.37856873625947</v>
      </c>
      <c r="AB65" s="258">
        <v>163.63491313553888</v>
      </c>
      <c r="AC65" s="258">
        <f>+'CALCUL INDICES'!$J65</f>
        <v>129.67742157784355</v>
      </c>
      <c r="AD65" s="258">
        <f>+'CALCUL INDICES'!$J65</f>
        <v>129.67742157784355</v>
      </c>
      <c r="AE65" s="258">
        <f>+'CALCUL INDICES'!$J65</f>
        <v>129.67742157784355</v>
      </c>
      <c r="AF65" s="258">
        <f>+'CALCUL INDICES'!$J65</f>
        <v>129.67742157784355</v>
      </c>
    </row>
    <row r="66" spans="2:32" ht="18.75" customHeight="1">
      <c r="B66" s="206" t="s">
        <v>123</v>
      </c>
      <c r="C66" s="209" t="s">
        <v>128</v>
      </c>
      <c r="D66" s="208" t="str">
        <f>'HISTORIQUE DES DONNEES-ok'!D66</f>
        <v>078472218</v>
      </c>
      <c r="E66" s="256">
        <v>109.23488183300277</v>
      </c>
      <c r="F66" s="257">
        <v>103.04729747092027</v>
      </c>
      <c r="G66" s="257">
        <v>89.78310497349949</v>
      </c>
      <c r="H66" s="258">
        <v>97.93471572257748</v>
      </c>
      <c r="I66" s="256">
        <v>109.66044621570629</v>
      </c>
      <c r="J66" s="257">
        <v>106.75091636666194</v>
      </c>
      <c r="K66" s="257">
        <v>97.95738643888807</v>
      </c>
      <c r="L66" s="258">
        <v>108.6434400734349</v>
      </c>
      <c r="M66" s="256">
        <v>126.01346356734587</v>
      </c>
      <c r="N66" s="257">
        <v>128.19713838954738</v>
      </c>
      <c r="O66" s="257">
        <v>116.8642277413125</v>
      </c>
      <c r="P66" s="258">
        <v>143.6895058374783</v>
      </c>
      <c r="Q66" s="256">
        <v>159.43082505510645</v>
      </c>
      <c r="R66" s="257">
        <v>150.97245959843977</v>
      </c>
      <c r="S66" s="257">
        <v>137.37604887425582</v>
      </c>
      <c r="T66" s="258">
        <v>146.3165673437709</v>
      </c>
      <c r="U66" s="256">
        <v>140.5649923001685</v>
      </c>
      <c r="V66" s="257">
        <v>135.7090312469369</v>
      </c>
      <c r="W66" s="257">
        <v>132.09734226956152</v>
      </c>
      <c r="X66" s="258">
        <v>130.0045702943687</v>
      </c>
      <c r="Y66" s="256">
        <v>126.93299994508905</v>
      </c>
      <c r="Z66" s="256">
        <v>136.3065600783011</v>
      </c>
      <c r="AA66" s="257">
        <v>132.60177116503493</v>
      </c>
      <c r="AB66" s="258">
        <v>169.1024317245722</v>
      </c>
      <c r="AC66" s="258">
        <f>+'CALCUL INDICES'!$J66</f>
        <v>192.8792734508971</v>
      </c>
      <c r="AD66" s="258">
        <f>+'CALCUL INDICES'!$J66</f>
        <v>192.8792734508971</v>
      </c>
      <c r="AE66" s="258">
        <f>+'CALCUL INDICES'!$J66</f>
        <v>192.8792734508971</v>
      </c>
      <c r="AF66" s="258">
        <f>+'CALCUL INDICES'!$J66</f>
        <v>192.8792734508971</v>
      </c>
    </row>
    <row r="67" spans="2:32" ht="18.75" customHeight="1">
      <c r="B67" s="206" t="s">
        <v>131</v>
      </c>
      <c r="C67" s="209" t="s">
        <v>136</v>
      </c>
      <c r="D67" s="208" t="str">
        <f>'HISTORIQUE DES DONNEES-ok'!D67</f>
        <v>079472518</v>
      </c>
      <c r="E67" s="256">
        <v>73.13331273168106</v>
      </c>
      <c r="F67" s="257">
        <v>69.40648929087827</v>
      </c>
      <c r="G67" s="257">
        <v>116.14937931934146</v>
      </c>
      <c r="H67" s="258">
        <v>141.3108186580992</v>
      </c>
      <c r="I67" s="256">
        <v>85.26894687523735</v>
      </c>
      <c r="J67" s="257">
        <v>79.10580412257956</v>
      </c>
      <c r="K67" s="257">
        <v>81.11569216972227</v>
      </c>
      <c r="L67" s="258">
        <v>33.408527612133476</v>
      </c>
      <c r="M67" s="256">
        <v>21.716859315239244</v>
      </c>
      <c r="N67" s="257">
        <v>29.812150609274592</v>
      </c>
      <c r="O67" s="257">
        <v>19.833292402576834</v>
      </c>
      <c r="P67" s="258">
        <v>18.429931235372457</v>
      </c>
      <c r="Q67" s="256">
        <v>51.35322481996728</v>
      </c>
      <c r="R67" s="257">
        <v>46.74916397226649</v>
      </c>
      <c r="S67" s="257">
        <v>57.17052699074572</v>
      </c>
      <c r="T67" s="258">
        <v>64.38309250186838</v>
      </c>
      <c r="U67" s="256">
        <v>43.20665104849196</v>
      </c>
      <c r="V67" s="257">
        <v>52.59493171487174</v>
      </c>
      <c r="W67" s="257">
        <v>57.17052699074572</v>
      </c>
      <c r="X67" s="258">
        <v>48.64991368186377</v>
      </c>
      <c r="Y67" s="256">
        <v>50.140330452220894</v>
      </c>
      <c r="Z67" s="256">
        <v>49.67204784356912</v>
      </c>
      <c r="AA67" s="257">
        <v>91.05268789752553</v>
      </c>
      <c r="AB67" s="258">
        <v>91.05268789752553</v>
      </c>
      <c r="AC67" s="258">
        <f>+'CALCUL INDICES'!$J67</f>
        <v>46.67349075035643</v>
      </c>
      <c r="AD67" s="258">
        <f>+'CALCUL INDICES'!$J67</f>
        <v>46.67349075035643</v>
      </c>
      <c r="AE67" s="258">
        <f>+'CALCUL INDICES'!$J67</f>
        <v>46.67349075035643</v>
      </c>
      <c r="AF67" s="258">
        <f>+'CALCUL INDICES'!$J67</f>
        <v>46.67349075035643</v>
      </c>
    </row>
    <row r="68" spans="2:32" ht="18.75" customHeight="1">
      <c r="B68" s="206" t="s">
        <v>122</v>
      </c>
      <c r="C68" s="209" t="s">
        <v>127</v>
      </c>
      <c r="D68" s="208" t="str">
        <f>'HISTORIQUE DES DONNEES-ok'!D68</f>
        <v>080472118</v>
      </c>
      <c r="E68" s="256">
        <v>99.1431950643086</v>
      </c>
      <c r="F68" s="257">
        <v>101.72754439002138</v>
      </c>
      <c r="G68" s="257">
        <v>108.15134770295917</v>
      </c>
      <c r="H68" s="258">
        <v>90.97791284271084</v>
      </c>
      <c r="I68" s="256">
        <v>91.61114541495424</v>
      </c>
      <c r="J68" s="257">
        <v>92.28821416913632</v>
      </c>
      <c r="K68" s="257">
        <v>87.95529601232246</v>
      </c>
      <c r="L68" s="258">
        <v>94.58937889408577</v>
      </c>
      <c r="M68" s="256">
        <v>85.81801017806087</v>
      </c>
      <c r="N68" s="257">
        <v>65.51249678535775</v>
      </c>
      <c r="O68" s="257">
        <v>65.51249678535775</v>
      </c>
      <c r="P68" s="258">
        <v>99.58313311531032</v>
      </c>
      <c r="Q68" s="256">
        <v>100.23420100745955</v>
      </c>
      <c r="R68" s="257">
        <v>99.21297379155021</v>
      </c>
      <c r="S68" s="257">
        <v>90.78330511510563</v>
      </c>
      <c r="T68" s="258">
        <v>93.85952773961344</v>
      </c>
      <c r="U68" s="256">
        <v>84.9462585804856</v>
      </c>
      <c r="V68" s="257">
        <v>80.91061823417526</v>
      </c>
      <c r="W68" s="257">
        <v>96.65069746812031</v>
      </c>
      <c r="X68" s="258" t="s">
        <v>212</v>
      </c>
      <c r="Y68" s="256" t="s">
        <v>213</v>
      </c>
      <c r="Z68" s="256">
        <v>86.39960364590507</v>
      </c>
      <c r="AA68" s="257">
        <v>82.52329564522465</v>
      </c>
      <c r="AB68" s="258">
        <v>60.50307264280524</v>
      </c>
      <c r="AC68" s="258">
        <f>+'CALCUL INDICES'!$J68</f>
        <v>78.76499022769097</v>
      </c>
      <c r="AD68" s="258">
        <f>+'CALCUL INDICES'!$J68</f>
        <v>78.76499022769097</v>
      </c>
      <c r="AE68" s="258">
        <f>+'CALCUL INDICES'!$J68</f>
        <v>78.76499022769097</v>
      </c>
      <c r="AF68" s="258">
        <f>+'CALCUL INDICES'!$J68</f>
        <v>78.76499022769097</v>
      </c>
    </row>
    <row r="69" spans="2:32" ht="21.75" customHeight="1">
      <c r="B69" s="206" t="s">
        <v>49</v>
      </c>
      <c r="C69" s="209" t="s">
        <v>130</v>
      </c>
      <c r="D69" s="208" t="str">
        <f>'HISTORIQUE DES DONNEES-ok'!D69</f>
        <v>081472418</v>
      </c>
      <c r="E69" s="256">
        <v>69.85924972655344</v>
      </c>
      <c r="F69" s="257">
        <v>49.83066656154398</v>
      </c>
      <c r="G69" s="257">
        <v>98.60837726087827</v>
      </c>
      <c r="H69" s="258">
        <v>181.7017064510243</v>
      </c>
      <c r="I69" s="256">
        <v>191.5986542003592</v>
      </c>
      <c r="J69" s="257">
        <v>19.260001640323917</v>
      </c>
      <c r="K69" s="257">
        <v>572.8563893923136</v>
      </c>
      <c r="L69" s="258">
        <v>181.2921077190838</v>
      </c>
      <c r="M69" s="256">
        <v>55.96667576653525</v>
      </c>
      <c r="N69" s="257">
        <v>182.32335317521296</v>
      </c>
      <c r="O69" s="257">
        <v>141.89816293144696</v>
      </c>
      <c r="P69" s="258">
        <v>150.65042926741253</v>
      </c>
      <c r="Q69" s="256">
        <v>90.82009693997522</v>
      </c>
      <c r="R69" s="257">
        <v>55.932612559207676</v>
      </c>
      <c r="S69" s="257">
        <v>200.12996315877976</v>
      </c>
      <c r="T69" s="258">
        <v>112.52635293121436</v>
      </c>
      <c r="U69" s="256">
        <v>295.2507828281396</v>
      </c>
      <c r="V69" s="257">
        <v>55.932612559207676</v>
      </c>
      <c r="W69" s="257">
        <v>214.5985274149922</v>
      </c>
      <c r="X69" s="258">
        <v>314.41425962247456</v>
      </c>
      <c r="Y69" s="256">
        <v>306.5084604392871</v>
      </c>
      <c r="Z69" s="256">
        <v>269.4334003443622</v>
      </c>
      <c r="AA69" s="257">
        <v>385.190025045111</v>
      </c>
      <c r="AB69" s="258">
        <v>422.9812125048892</v>
      </c>
      <c r="AC69" s="258">
        <f>+'CALCUL INDICES'!$J69</f>
        <v>160.7226248462651</v>
      </c>
      <c r="AD69" s="258">
        <f>+'CALCUL INDICES'!$J69</f>
        <v>160.7226248462651</v>
      </c>
      <c r="AE69" s="258">
        <f>+'CALCUL INDICES'!$J69</f>
        <v>160.7226248462651</v>
      </c>
      <c r="AF69" s="258">
        <f>+'CALCUL INDICES'!$J69</f>
        <v>160.7226248462651</v>
      </c>
    </row>
    <row r="70" spans="2:32" ht="26.25" customHeight="1">
      <c r="B70" s="206" t="s">
        <v>135</v>
      </c>
      <c r="C70" s="209" t="s">
        <v>138</v>
      </c>
      <c r="D70" s="208" t="str">
        <f>'HISTORIQUE DES DONNEES-ok'!D70</f>
        <v>082472718</v>
      </c>
      <c r="E70" s="256">
        <v>63.18898486591486</v>
      </c>
      <c r="F70" s="257">
        <v>99.3255416453116</v>
      </c>
      <c r="G70" s="257">
        <v>102.92883343543774</v>
      </c>
      <c r="H70" s="258">
        <v>134.5566400533358</v>
      </c>
      <c r="I70" s="256">
        <v>68.70482997868109</v>
      </c>
      <c r="J70" s="257">
        <v>81.14541229546641</v>
      </c>
      <c r="K70" s="257">
        <v>76.3524460924288</v>
      </c>
      <c r="L70" s="258">
        <v>58.179695600634616</v>
      </c>
      <c r="M70" s="256">
        <v>0</v>
      </c>
      <c r="N70" s="257">
        <v>0</v>
      </c>
      <c r="O70" s="257">
        <v>8.501762268676199</v>
      </c>
      <c r="P70" s="258">
        <v>258.3898305468689</v>
      </c>
      <c r="Q70" s="256">
        <v>338.1402663791394</v>
      </c>
      <c r="R70" s="257">
        <v>60.15698464692601</v>
      </c>
      <c r="S70" s="257">
        <v>9.954525669729366</v>
      </c>
      <c r="T70" s="258">
        <v>0</v>
      </c>
      <c r="U70" s="256">
        <v>0</v>
      </c>
      <c r="V70" s="257">
        <v>0</v>
      </c>
      <c r="W70" s="257">
        <v>0</v>
      </c>
      <c r="X70" s="258">
        <v>0</v>
      </c>
      <c r="Y70" s="256">
        <v>0</v>
      </c>
      <c r="Z70" s="256">
        <v>0</v>
      </c>
      <c r="AA70" s="257">
        <v>0</v>
      </c>
      <c r="AB70" s="258">
        <v>0</v>
      </c>
      <c r="AC70" s="258">
        <f>+'CALCUL INDICES'!$J70</f>
        <v>0</v>
      </c>
      <c r="AD70" s="258">
        <f>+'CALCUL INDICES'!$J70</f>
        <v>0</v>
      </c>
      <c r="AE70" s="258">
        <f>+'CALCUL INDICES'!$J70</f>
        <v>0</v>
      </c>
      <c r="AF70" s="258">
        <f>+'CALCUL INDICES'!$J70</f>
        <v>0</v>
      </c>
    </row>
    <row r="71" spans="2:32" ht="21" customHeight="1">
      <c r="B71" s="206" t="s">
        <v>132</v>
      </c>
      <c r="C71" s="209" t="s">
        <v>136</v>
      </c>
      <c r="D71" s="208" t="str">
        <f>'HISTORIQUE DES DONNEES-ok'!D71</f>
        <v>083472518</v>
      </c>
      <c r="E71" s="256">
        <v>81.8043894288697</v>
      </c>
      <c r="F71" s="257">
        <v>83.37210377401695</v>
      </c>
      <c r="G71" s="257">
        <v>106.20344617396624</v>
      </c>
      <c r="H71" s="258">
        <v>128.6200606231471</v>
      </c>
      <c r="I71" s="256">
        <v>156.33005618858164</v>
      </c>
      <c r="J71" s="257">
        <v>209.69620860460415</v>
      </c>
      <c r="K71" s="257">
        <v>195.97505204554022</v>
      </c>
      <c r="L71" s="258">
        <v>136.14029646364997</v>
      </c>
      <c r="M71" s="256">
        <v>137.84485320655148</v>
      </c>
      <c r="N71" s="257">
        <v>100.43025321873152</v>
      </c>
      <c r="O71" s="257">
        <v>100.43025321873152</v>
      </c>
      <c r="P71" s="258">
        <v>400.8500672132279</v>
      </c>
      <c r="Q71" s="256">
        <v>377.7203330308136</v>
      </c>
      <c r="R71" s="257">
        <v>367.1050846488562</v>
      </c>
      <c r="S71" s="257">
        <v>210.29441141280233</v>
      </c>
      <c r="T71" s="258">
        <v>267.95247068239524</v>
      </c>
      <c r="U71" s="256">
        <v>215.40958064599351</v>
      </c>
      <c r="V71" s="257">
        <v>211.495657142503</v>
      </c>
      <c r="W71" s="257">
        <v>186.70154941262714</v>
      </c>
      <c r="X71" s="295">
        <v>300.2333930361879</v>
      </c>
      <c r="Y71" s="256">
        <v>163.8526000402155</v>
      </c>
      <c r="Z71" s="256">
        <v>289.3003708956796</v>
      </c>
      <c r="AA71" s="257">
        <v>207.91949201396656</v>
      </c>
      <c r="AB71" s="258">
        <v>207.91949201396656</v>
      </c>
      <c r="AC71" s="258">
        <f>+'CALCUL INDICES'!$J71</f>
        <v>189.6310903431045</v>
      </c>
      <c r="AD71" s="258">
        <f>+'CALCUL INDICES'!$J71</f>
        <v>189.6310903431045</v>
      </c>
      <c r="AE71" s="258">
        <f>+'CALCUL INDICES'!$J71</f>
        <v>189.6310903431045</v>
      </c>
      <c r="AF71" s="258">
        <f>+'CALCUL INDICES'!$J71</f>
        <v>189.6310903431045</v>
      </c>
    </row>
    <row r="72" spans="2:32" ht="19.5" customHeight="1">
      <c r="B72" s="206" t="s">
        <v>51</v>
      </c>
      <c r="C72" s="209" t="s">
        <v>138</v>
      </c>
      <c r="D72" s="208" t="str">
        <f>'HISTORIQUE DES DONNEES-ok'!D72</f>
        <v>084472718</v>
      </c>
      <c r="E72" s="256">
        <v>32.6530612244898</v>
      </c>
      <c r="F72" s="257">
        <v>106.75039246467819</v>
      </c>
      <c r="G72" s="257">
        <v>163.26530612244898</v>
      </c>
      <c r="H72" s="258">
        <v>97.33124018838305</v>
      </c>
      <c r="I72" s="256">
        <v>142.94248793672688</v>
      </c>
      <c r="J72" s="257">
        <v>34.53689167974882</v>
      </c>
      <c r="K72" s="257">
        <v>62.79434850863422</v>
      </c>
      <c r="L72" s="258">
        <v>84.14442700156985</v>
      </c>
      <c r="M72" s="256">
        <v>408.16326530612247</v>
      </c>
      <c r="N72" s="257">
        <v>0</v>
      </c>
      <c r="O72" s="257">
        <v>86.34222919937206</v>
      </c>
      <c r="P72" s="258">
        <v>54.631083202511775</v>
      </c>
      <c r="Q72" s="256">
        <v>123.96708380926313</v>
      </c>
      <c r="R72" s="257">
        <v>47.09576138147567</v>
      </c>
      <c r="S72" s="257">
        <v>96.0165081172557</v>
      </c>
      <c r="T72" s="258">
        <v>0</v>
      </c>
      <c r="U72" s="256">
        <v>0</v>
      </c>
      <c r="V72" s="257">
        <v>0</v>
      </c>
      <c r="W72" s="257">
        <v>0</v>
      </c>
      <c r="X72" s="258">
        <v>0</v>
      </c>
      <c r="Y72" s="256">
        <v>0</v>
      </c>
      <c r="Z72" s="256">
        <v>0</v>
      </c>
      <c r="AA72" s="257">
        <v>0</v>
      </c>
      <c r="AB72" s="258">
        <v>0</v>
      </c>
      <c r="AC72" s="258">
        <f>+'CALCUL INDICES'!$J72</f>
        <v>0</v>
      </c>
      <c r="AD72" s="258">
        <f>+'CALCUL INDICES'!$J72</f>
        <v>0</v>
      </c>
      <c r="AE72" s="258">
        <f>+'CALCUL INDICES'!$J72</f>
        <v>0</v>
      </c>
      <c r="AF72" s="258">
        <f>+'CALCUL INDICES'!$J72</f>
        <v>0</v>
      </c>
    </row>
    <row r="73" spans="2:32" ht="17.25" customHeight="1">
      <c r="B73" s="206" t="s">
        <v>133</v>
      </c>
      <c r="C73" s="209" t="s">
        <v>137</v>
      </c>
      <c r="D73" s="208" t="str">
        <f>'HISTORIQUE DES DONNEES-ok'!D73</f>
        <v>085472618</v>
      </c>
      <c r="E73" s="256">
        <v>84.89787530848034</v>
      </c>
      <c r="F73" s="257">
        <v>115.60263193619737</v>
      </c>
      <c r="G73" s="257">
        <v>121.84963619371162</v>
      </c>
      <c r="H73" s="258">
        <v>77.64985656161068</v>
      </c>
      <c r="I73" s="256">
        <v>81.72169138450877</v>
      </c>
      <c r="J73" s="257">
        <v>93.07249488000375</v>
      </c>
      <c r="K73" s="257">
        <v>136.96043048725176</v>
      </c>
      <c r="L73" s="258">
        <v>69.27357691476689</v>
      </c>
      <c r="M73" s="256">
        <v>78.66706302966715</v>
      </c>
      <c r="N73" s="257">
        <v>48.68117390134808</v>
      </c>
      <c r="O73" s="257">
        <v>74.50067268664777</v>
      </c>
      <c r="P73" s="258">
        <v>53.650184225269165</v>
      </c>
      <c r="Q73" s="256">
        <v>77.52098994678384</v>
      </c>
      <c r="R73" s="257">
        <v>80.6089702545955</v>
      </c>
      <c r="S73" s="257">
        <v>166.09517401546682</v>
      </c>
      <c r="T73" s="258">
        <v>104.33804141865886</v>
      </c>
      <c r="U73" s="256">
        <v>238.65621068048677</v>
      </c>
      <c r="V73" s="257">
        <v>0</v>
      </c>
      <c r="W73" s="257">
        <v>152.7762802909001</v>
      </c>
      <c r="X73" s="295">
        <v>78.10463580677465</v>
      </c>
      <c r="Y73" s="256">
        <v>97.71907953481823</v>
      </c>
      <c r="Z73" s="256">
        <v>126.45857374329263</v>
      </c>
      <c r="AA73" s="257">
        <v>217.50989406380324</v>
      </c>
      <c r="AB73" s="258">
        <v>180.7196252719251</v>
      </c>
      <c r="AC73" s="258">
        <f>+'CALCUL INDICES'!$J73</f>
        <v>110.17873670162048</v>
      </c>
      <c r="AD73" s="258">
        <f>+'CALCUL INDICES'!$J73</f>
        <v>110.17873670162048</v>
      </c>
      <c r="AE73" s="258">
        <f>+'CALCUL INDICES'!$J73</f>
        <v>110.17873670162048</v>
      </c>
      <c r="AF73" s="258">
        <f>+'CALCUL INDICES'!$J73</f>
        <v>110.17873670162048</v>
      </c>
    </row>
    <row r="74" spans="2:32" ht="18.75" customHeight="1">
      <c r="B74" s="247" t="s">
        <v>67</v>
      </c>
      <c r="C74" s="248"/>
      <c r="D74" s="249"/>
      <c r="E74" s="245">
        <v>89.28695823820271</v>
      </c>
      <c r="F74" s="246">
        <v>105.61131173376931</v>
      </c>
      <c r="G74" s="246">
        <v>105.80477515645295</v>
      </c>
      <c r="H74" s="259">
        <v>99.29695487157507</v>
      </c>
      <c r="I74" s="245">
        <v>107.12325850885925</v>
      </c>
      <c r="J74" s="246">
        <v>115.55628742139241</v>
      </c>
      <c r="K74" s="246">
        <v>113.49178499418859</v>
      </c>
      <c r="L74" s="259">
        <v>119.27094324961746</v>
      </c>
      <c r="M74" s="245">
        <v>115.25532665194113</v>
      </c>
      <c r="N74" s="246">
        <v>152.55060406266915</v>
      </c>
      <c r="O74" s="246">
        <v>151.6670912967526</v>
      </c>
      <c r="P74" s="259">
        <v>119.51535984244117</v>
      </c>
      <c r="Q74" s="245">
        <v>151.61534042259177</v>
      </c>
      <c r="R74" s="246">
        <v>129.76960394874925</v>
      </c>
      <c r="S74" s="246">
        <v>115.24861240051328</v>
      </c>
      <c r="T74" s="259">
        <v>120.35251240360105</v>
      </c>
      <c r="U74" s="245">
        <v>109.039982060737</v>
      </c>
      <c r="V74" s="246">
        <v>124.03686222088568</v>
      </c>
      <c r="W74" s="246">
        <v>144.24134206179303</v>
      </c>
      <c r="X74" s="259">
        <v>119.66876031280867</v>
      </c>
      <c r="Y74" s="245">
        <v>97.37444231812603</v>
      </c>
      <c r="Z74" s="245">
        <v>111.39881315510573</v>
      </c>
      <c r="AA74" s="246">
        <v>135.9832424652515</v>
      </c>
      <c r="AB74" s="259">
        <v>80.80024533167493</v>
      </c>
      <c r="AC74" s="259">
        <f>+'CALCUL INDICES'!$J74</f>
        <v>44.04957162681549</v>
      </c>
      <c r="AD74" s="259">
        <f>+'CALCUL INDICES'!$J74</f>
        <v>44.04957162681549</v>
      </c>
      <c r="AE74" s="259">
        <f>+'CALCUL INDICES'!$J74</f>
        <v>44.04957162681549</v>
      </c>
      <c r="AF74" s="259">
        <f>+'CALCUL INDICES'!$J74</f>
        <v>44.04957162681549</v>
      </c>
    </row>
    <row r="75" spans="2:32" ht="18.75" customHeight="1" thickBot="1">
      <c r="B75" s="250" t="s">
        <v>73</v>
      </c>
      <c r="C75" s="251"/>
      <c r="D75" s="252"/>
      <c r="E75" s="263">
        <v>89.13292082351184</v>
      </c>
      <c r="F75" s="264">
        <v>103.63915890405863</v>
      </c>
      <c r="G75" s="264">
        <v>106.06934228804167</v>
      </c>
      <c r="H75" s="265">
        <v>101.15857798438785</v>
      </c>
      <c r="I75" s="263">
        <v>107.61065700345354</v>
      </c>
      <c r="J75" s="264">
        <v>113.62228834160705</v>
      </c>
      <c r="K75" s="264">
        <v>114.59595425691332</v>
      </c>
      <c r="L75" s="265">
        <v>121.13061528145943</v>
      </c>
      <c r="M75" s="263">
        <v>113.52124487827226</v>
      </c>
      <c r="N75" s="264">
        <v>149.87535000610487</v>
      </c>
      <c r="O75" s="264">
        <v>148.64472256793016</v>
      </c>
      <c r="P75" s="265">
        <v>113.80110716300088</v>
      </c>
      <c r="Q75" s="263">
        <v>148.42410679975922</v>
      </c>
      <c r="R75" s="264">
        <v>130.20981257233606</v>
      </c>
      <c r="S75" s="264">
        <v>116.06123621864715</v>
      </c>
      <c r="T75" s="265">
        <v>118.84309212803083</v>
      </c>
      <c r="U75" s="263">
        <v>109.79073308619704</v>
      </c>
      <c r="V75" s="264">
        <v>123.75293656532925</v>
      </c>
      <c r="W75" s="264">
        <v>138.11528521365133</v>
      </c>
      <c r="X75" s="265">
        <v>125.69955653985734</v>
      </c>
      <c r="Y75" s="263">
        <v>99.2848817864533</v>
      </c>
      <c r="Z75" s="263">
        <v>112.3434647360706</v>
      </c>
      <c r="AA75" s="264">
        <v>132.97788215849414</v>
      </c>
      <c r="AB75" s="265">
        <v>92.01451460580866</v>
      </c>
      <c r="AC75" s="265">
        <f>+'CALCUL INDICES'!$J75</f>
        <v>52.554223313536895</v>
      </c>
      <c r="AD75" s="265">
        <f>+'CALCUL INDICES'!$J75</f>
        <v>52.554223313536895</v>
      </c>
      <c r="AE75" s="265">
        <f>+'CALCUL INDICES'!$J75</f>
        <v>52.554223313536895</v>
      </c>
      <c r="AF75" s="265">
        <f>+'CALCUL INDICES'!$J75</f>
        <v>52.554223313536895</v>
      </c>
    </row>
    <row r="78" ht="12" customHeight="1" thickBot="1"/>
    <row r="79" spans="2:32" ht="16.5" customHeight="1" thickBot="1">
      <c r="B79" s="337" t="s">
        <v>16</v>
      </c>
      <c r="C79" s="338"/>
      <c r="D79" s="338"/>
      <c r="E79" s="223">
        <v>75.4678878391218</v>
      </c>
      <c r="F79" s="223">
        <v>95.49109181584956</v>
      </c>
      <c r="G79" s="223">
        <v>114.22854754686414</v>
      </c>
      <c r="H79" s="224">
        <v>114.81247279816452</v>
      </c>
      <c r="I79" s="222">
        <v>115.57050903650017</v>
      </c>
      <c r="J79" s="223">
        <v>126.11584516626083</v>
      </c>
      <c r="K79" s="223">
        <v>147.38292443733926</v>
      </c>
      <c r="L79" s="224">
        <v>154.22585997799683</v>
      </c>
      <c r="M79" s="222">
        <v>155.34106792770743</v>
      </c>
      <c r="N79" s="223">
        <v>137.8650964612744</v>
      </c>
      <c r="O79" s="223">
        <v>119.52356253126321</v>
      </c>
      <c r="P79" s="224">
        <v>141.88012177133433</v>
      </c>
      <c r="Q79" s="222">
        <v>119.30228457144872</v>
      </c>
      <c r="R79" s="223">
        <v>126.36155776736662</v>
      </c>
      <c r="S79" s="223">
        <v>147.14808026745678</v>
      </c>
      <c r="T79" s="224">
        <v>123.59027548139653</v>
      </c>
      <c r="U79" s="222">
        <v>150.54597129304372</v>
      </c>
      <c r="V79" s="223">
        <v>143.1849571743002</v>
      </c>
      <c r="W79" s="223">
        <v>105.97056764839225</v>
      </c>
      <c r="X79" s="224">
        <v>108.90706687309809</v>
      </c>
      <c r="Y79" s="222">
        <v>114.64529925499548</v>
      </c>
      <c r="Z79" s="223">
        <v>132.74037504767676</v>
      </c>
      <c r="AA79" s="223">
        <v>248.3162991552133</v>
      </c>
      <c r="AB79" s="224">
        <v>218.81355199038217</v>
      </c>
      <c r="AC79" s="224">
        <f>+'CALCUL INDICES'!$J79</f>
        <v>162.2769262439906</v>
      </c>
      <c r="AD79" s="224">
        <f>+'CALCUL INDICES'!$J79</f>
        <v>162.2769262439906</v>
      </c>
      <c r="AE79" s="224">
        <f>+'CALCUL INDICES'!$J79</f>
        <v>162.2769262439906</v>
      </c>
      <c r="AF79" s="224">
        <f>+'CALCUL INDICES'!$J79</f>
        <v>162.2769262439906</v>
      </c>
    </row>
  </sheetData>
  <sheetProtection/>
  <mergeCells count="10">
    <mergeCell ref="AC5:AF5"/>
    <mergeCell ref="B79:D79"/>
    <mergeCell ref="B2:D2"/>
    <mergeCell ref="U5:X5"/>
    <mergeCell ref="Y5:AB5"/>
    <mergeCell ref="E5:H5"/>
    <mergeCell ref="I5:L5"/>
    <mergeCell ref="M5:P5"/>
    <mergeCell ref="Q5:T5"/>
    <mergeCell ref="B5:D5"/>
  </mergeCells>
  <printOptions/>
  <pageMargins left="0.787401575" right="0.787401575" top="0.984251969" bottom="0.984251969" header="0.4921259845" footer="0.492125984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>
    <tabColor indexed="13"/>
  </sheetPr>
  <dimension ref="A1:M74"/>
  <sheetViews>
    <sheetView zoomScale="120" zoomScaleNormal="120" zoomScalePageLayoutView="0" workbookViewId="0" topLeftCell="C1">
      <selection activeCell="F41" sqref="F41"/>
    </sheetView>
  </sheetViews>
  <sheetFormatPr defaultColWidth="11.421875" defaultRowHeight="12" customHeight="1" outlineLevelRow="2"/>
  <cols>
    <col min="1" max="1" width="6.7109375" style="3" customWidth="1"/>
    <col min="2" max="2" width="39.57421875" style="3" customWidth="1"/>
    <col min="3" max="3" width="42.421875" style="3" customWidth="1"/>
    <col min="4" max="4" width="16.140625" style="3" customWidth="1"/>
    <col min="5" max="5" width="11.57421875" style="3" customWidth="1"/>
    <col min="6" max="6" width="17.8515625" style="10" customWidth="1"/>
    <col min="7" max="7" width="16.8515625" style="3" customWidth="1"/>
    <col min="8" max="8" width="19.00390625" style="3" customWidth="1"/>
    <col min="9" max="9" width="20.421875" style="3" customWidth="1"/>
    <col min="10" max="16384" width="11.421875" style="3" customWidth="1"/>
  </cols>
  <sheetData>
    <row r="1" spans="2:6" s="1" customFormat="1" ht="17.25" customHeight="1">
      <c r="B1" s="4"/>
      <c r="F1" s="2"/>
    </row>
    <row r="2" spans="2:6" s="1" customFormat="1" ht="17.25" customHeight="1" thickBot="1">
      <c r="B2" s="4"/>
      <c r="F2" s="2"/>
    </row>
    <row r="3" spans="2:6" ht="18.75" customHeight="1" thickBot="1">
      <c r="B3" s="332" t="s">
        <v>35</v>
      </c>
      <c r="C3" s="334"/>
      <c r="D3" s="42"/>
      <c r="E3" s="42"/>
      <c r="F3" s="68" t="s">
        <v>6</v>
      </c>
    </row>
    <row r="4" ht="12" customHeight="1">
      <c r="F4" s="69" t="s">
        <v>7</v>
      </c>
    </row>
    <row r="5" ht="12" customHeight="1" thickBot="1">
      <c r="F5" s="108" t="s">
        <v>8</v>
      </c>
    </row>
    <row r="6" ht="12" customHeight="1" thickBot="1"/>
    <row r="7" spans="1:8" ht="15.75" customHeight="1" thickBot="1">
      <c r="A7" s="7"/>
      <c r="B7" s="22"/>
      <c r="C7" s="22"/>
      <c r="D7" s="22"/>
      <c r="E7" s="22"/>
      <c r="F7" s="316" t="s">
        <v>68</v>
      </c>
      <c r="G7" s="9"/>
      <c r="H7" s="9"/>
    </row>
    <row r="8" spans="1:7" ht="29.25" customHeight="1" thickBot="1">
      <c r="A8" s="7"/>
      <c r="B8" s="29" t="s">
        <v>9</v>
      </c>
      <c r="C8" s="57" t="s">
        <v>36</v>
      </c>
      <c r="D8" s="311" t="s">
        <v>37</v>
      </c>
      <c r="E8" s="311" t="s">
        <v>5</v>
      </c>
      <c r="F8" s="317" t="s">
        <v>215</v>
      </c>
      <c r="G8" s="6" t="s">
        <v>3</v>
      </c>
    </row>
    <row r="9" spans="2:7" ht="15.75" customHeight="1" outlineLevel="2">
      <c r="B9" s="206" t="s">
        <v>39</v>
      </c>
      <c r="C9" s="310" t="s">
        <v>52</v>
      </c>
      <c r="D9" s="208" t="str">
        <f>'HISTORIQUE DES DONNEES-ok'!D9</f>
        <v>010451001</v>
      </c>
      <c r="E9" s="309" t="s">
        <v>38</v>
      </c>
      <c r="F9" s="286">
        <v>9147932972</v>
      </c>
      <c r="G9" s="286">
        <v>13347752884</v>
      </c>
    </row>
    <row r="10" spans="2:7" ht="15.75" customHeight="1" outlineLevel="2">
      <c r="B10" s="206" t="s">
        <v>40</v>
      </c>
      <c r="C10" s="310" t="s">
        <v>53</v>
      </c>
      <c r="D10" s="208" t="str">
        <f>'HISTORIQUE DES DONNEES-ok'!D10</f>
        <v>011451001</v>
      </c>
      <c r="E10" s="309" t="s">
        <v>38</v>
      </c>
      <c r="F10" s="286">
        <v>441203931</v>
      </c>
      <c r="G10" s="286">
        <v>497288135</v>
      </c>
    </row>
    <row r="11" spans="2:13" ht="15.75" customHeight="1" outlineLevel="2" thickBot="1">
      <c r="B11" s="206" t="s">
        <v>83</v>
      </c>
      <c r="C11" s="310" t="s">
        <v>53</v>
      </c>
      <c r="D11" s="208" t="str">
        <f>'HISTORIQUE DES DONNEES-ok'!D11</f>
        <v>012451001</v>
      </c>
      <c r="E11" s="309" t="s">
        <v>38</v>
      </c>
      <c r="F11" s="286">
        <v>0</v>
      </c>
      <c r="G11" s="286">
        <v>281591000</v>
      </c>
      <c r="I11" s="6"/>
      <c r="J11" s="6"/>
      <c r="K11" s="6"/>
      <c r="L11" s="6"/>
      <c r="M11" s="6"/>
    </row>
    <row r="12" spans="2:13" ht="15.75" customHeight="1" outlineLevel="2" thickBot="1">
      <c r="B12" s="239" t="s">
        <v>53</v>
      </c>
      <c r="C12" s="240"/>
      <c r="D12" s="312"/>
      <c r="E12" s="312"/>
      <c r="F12" s="312"/>
      <c r="G12" s="312"/>
      <c r="I12" s="6"/>
      <c r="J12" s="6"/>
      <c r="K12" s="6"/>
      <c r="L12" s="6"/>
      <c r="M12" s="6"/>
    </row>
    <row r="13" spans="2:7" ht="15.75" customHeight="1" outlineLevel="2">
      <c r="B13" s="206" t="s">
        <v>84</v>
      </c>
      <c r="C13" s="310" t="s">
        <v>54</v>
      </c>
      <c r="D13" s="208" t="str">
        <f>'HISTORIQUE DES DONNEES-ok'!D13</f>
        <v>025452002</v>
      </c>
      <c r="E13" s="309" t="s">
        <v>38</v>
      </c>
      <c r="F13" s="286">
        <v>0</v>
      </c>
      <c r="G13" s="286">
        <v>0</v>
      </c>
    </row>
    <row r="14" spans="1:7" ht="15.75" customHeight="1" outlineLevel="1">
      <c r="A14" s="7"/>
      <c r="B14" s="206" t="s">
        <v>85</v>
      </c>
      <c r="C14" s="310" t="s">
        <v>55</v>
      </c>
      <c r="D14" s="208" t="str">
        <f>'HISTORIQUE DES DONNEES-ok'!D14</f>
        <v>014452002</v>
      </c>
      <c r="E14" s="309" t="s">
        <v>38</v>
      </c>
      <c r="F14" s="308">
        <v>1010301665</v>
      </c>
      <c r="G14" s="308">
        <v>1963043010</v>
      </c>
    </row>
    <row r="15" spans="2:7" ht="15.75" customHeight="1" outlineLevel="2">
      <c r="B15" s="206" t="s">
        <v>86</v>
      </c>
      <c r="C15" s="310" t="s">
        <v>54</v>
      </c>
      <c r="D15" s="208" t="str">
        <f>'HISTORIQUE DES DONNEES-ok'!D15</f>
        <v>015452002</v>
      </c>
      <c r="E15" s="309" t="s">
        <v>38</v>
      </c>
      <c r="F15" s="318">
        <f>('HISTORIQUE DES DONNEES-ok'!W15+'HISTORIQUE DES DONNEES-ok'!AA15)/2</f>
        <v>109166503.5</v>
      </c>
      <c r="G15" s="308">
        <v>216398831</v>
      </c>
    </row>
    <row r="16" spans="2:7" ht="15.75" customHeight="1" outlineLevel="2">
      <c r="B16" s="206" t="s">
        <v>40</v>
      </c>
      <c r="C16" s="310" t="s">
        <v>55</v>
      </c>
      <c r="D16" s="208" t="str">
        <f>'HISTORIQUE DES DONNEES-ok'!D16</f>
        <v>011452002</v>
      </c>
      <c r="E16" s="309" t="s">
        <v>38</v>
      </c>
      <c r="F16" s="308">
        <v>169629785</v>
      </c>
      <c r="G16" s="308">
        <v>209454868</v>
      </c>
    </row>
    <row r="17" spans="2:7" ht="15.75" customHeight="1" outlineLevel="2" thickBot="1">
      <c r="B17" s="206" t="s">
        <v>39</v>
      </c>
      <c r="C17" s="310" t="s">
        <v>55</v>
      </c>
      <c r="D17" s="208" t="str">
        <f>'HISTORIQUE DES DONNEES-ok'!D17</f>
        <v>010452002</v>
      </c>
      <c r="E17" s="309" t="s">
        <v>38</v>
      </c>
      <c r="F17" s="308">
        <v>223564997</v>
      </c>
      <c r="G17" s="308">
        <v>180363127</v>
      </c>
    </row>
    <row r="18" spans="2:7" ht="15.75" customHeight="1" outlineLevel="2" thickBot="1">
      <c r="B18" s="239" t="s">
        <v>54</v>
      </c>
      <c r="C18" s="240"/>
      <c r="D18" s="312"/>
      <c r="E18" s="312"/>
      <c r="F18" s="312"/>
      <c r="G18" s="312"/>
    </row>
    <row r="19" spans="1:7" ht="15.75" customHeight="1" outlineLevel="1">
      <c r="A19" s="7"/>
      <c r="B19" s="206" t="s">
        <v>83</v>
      </c>
      <c r="C19" s="310" t="s">
        <v>56</v>
      </c>
      <c r="D19" s="208" t="str">
        <f>'HISTORIQUE DES DONNEES-ok'!D19</f>
        <v>012453007</v>
      </c>
      <c r="E19" s="309" t="s">
        <v>38</v>
      </c>
      <c r="F19" s="308">
        <f>4060114703+539587495</f>
        <v>4599702198</v>
      </c>
      <c r="G19" s="308">
        <v>4471880641</v>
      </c>
    </row>
    <row r="20" spans="2:7" ht="15.75" customHeight="1" outlineLevel="2">
      <c r="B20" s="206" t="s">
        <v>39</v>
      </c>
      <c r="C20" s="310" t="s">
        <v>57</v>
      </c>
      <c r="D20" s="208" t="str">
        <f>'HISTORIQUE DES DONNEES-ok'!D20</f>
        <v>010453007</v>
      </c>
      <c r="E20" s="309" t="s">
        <v>38</v>
      </c>
      <c r="F20" s="286">
        <v>1758598759</v>
      </c>
      <c r="G20" s="308">
        <v>1607176092</v>
      </c>
    </row>
    <row r="21" spans="2:7" ht="15.75" customHeight="1" outlineLevel="2">
      <c r="B21" s="206" t="s">
        <v>87</v>
      </c>
      <c r="C21" s="310" t="s">
        <v>58</v>
      </c>
      <c r="D21" s="208" t="str">
        <f>'HISTORIQUE DES DONNEES-ok'!D21</f>
        <v>016453007</v>
      </c>
      <c r="E21" s="309" t="s">
        <v>38</v>
      </c>
      <c r="F21" s="308">
        <v>206341166</v>
      </c>
      <c r="G21" s="308">
        <v>84100800</v>
      </c>
    </row>
    <row r="22" spans="1:7" ht="15.75" customHeight="1" outlineLevel="1" thickBot="1">
      <c r="A22" s="7"/>
      <c r="B22" s="206" t="s">
        <v>88</v>
      </c>
      <c r="C22" s="310" t="s">
        <v>57</v>
      </c>
      <c r="D22" s="208" t="str">
        <f>'HISTORIQUE DES DONNEES-ok'!D22</f>
        <v>017453007</v>
      </c>
      <c r="E22" s="309" t="s">
        <v>38</v>
      </c>
      <c r="F22" s="308">
        <f>723606858+45387305+31625530</f>
        <v>800619693</v>
      </c>
      <c r="G22" s="308">
        <f>714179644+22558254+79398244</f>
        <v>816136142</v>
      </c>
    </row>
    <row r="23" spans="2:7" ht="15.75" customHeight="1" outlineLevel="2" thickBot="1">
      <c r="B23" s="239" t="s">
        <v>57</v>
      </c>
      <c r="C23" s="240"/>
      <c r="D23" s="312"/>
      <c r="E23" s="312"/>
      <c r="F23" s="313"/>
      <c r="G23" s="313"/>
    </row>
    <row r="24" spans="2:7" ht="15.75" customHeight="1" outlineLevel="2">
      <c r="B24" s="206" t="s">
        <v>42</v>
      </c>
      <c r="C24" s="310" t="s">
        <v>59</v>
      </c>
      <c r="D24" s="208" t="str">
        <f>'HISTORIQUE DES DONNEES-ok'!D24</f>
        <v>018454003</v>
      </c>
      <c r="E24" s="309" t="s">
        <v>38</v>
      </c>
      <c r="F24" s="319">
        <v>13487921494</v>
      </c>
      <c r="G24" s="319">
        <v>3117989856</v>
      </c>
    </row>
    <row r="25" spans="2:7" ht="15.75" customHeight="1" outlineLevel="2" thickBot="1">
      <c r="B25" s="206" t="s">
        <v>41</v>
      </c>
      <c r="C25" s="310" t="s">
        <v>59</v>
      </c>
      <c r="D25" s="208" t="str">
        <f>'HISTORIQUE DES DONNEES-ok'!D25</f>
        <v>019454003</v>
      </c>
      <c r="E25" s="309" t="s">
        <v>38</v>
      </c>
      <c r="F25" s="290">
        <v>164645060</v>
      </c>
      <c r="G25" s="290">
        <v>297889693</v>
      </c>
    </row>
    <row r="26" spans="2:7" ht="15.75" customHeight="1" outlineLevel="2" thickBot="1">
      <c r="B26" s="239" t="s">
        <v>59</v>
      </c>
      <c r="C26" s="240"/>
      <c r="D26" s="312"/>
      <c r="E26" s="312"/>
      <c r="F26" s="312"/>
      <c r="G26" s="312"/>
    </row>
    <row r="27" spans="2:7" ht="15.75" customHeight="1" outlineLevel="2" thickBot="1">
      <c r="B27" s="206" t="s">
        <v>84</v>
      </c>
      <c r="C27" s="310" t="s">
        <v>60</v>
      </c>
      <c r="D27" s="208" t="str">
        <f>'HISTORIQUE DES DONNEES-ok'!D27</f>
        <v>025461009</v>
      </c>
      <c r="E27" s="309" t="s">
        <v>38</v>
      </c>
      <c r="F27" s="290">
        <v>755113742</v>
      </c>
      <c r="G27" s="290">
        <v>1218388727</v>
      </c>
    </row>
    <row r="28" spans="2:7" ht="15.75" customHeight="1" outlineLevel="2" thickBot="1">
      <c r="B28" s="239" t="s">
        <v>63</v>
      </c>
      <c r="C28" s="240"/>
      <c r="D28" s="312"/>
      <c r="E28" s="312"/>
      <c r="F28" s="312"/>
      <c r="G28" s="312"/>
    </row>
    <row r="29" spans="2:7" ht="15.75" customHeight="1" outlineLevel="2">
      <c r="B29" s="206" t="s">
        <v>44</v>
      </c>
      <c r="C29" s="310" t="s">
        <v>95</v>
      </c>
      <c r="D29" s="208" t="str">
        <f>'HISTORIQUE DES DONNEES-ok'!D29</f>
        <v>026462308</v>
      </c>
      <c r="E29" s="309" t="s">
        <v>38</v>
      </c>
      <c r="F29" s="286">
        <v>4429014831</v>
      </c>
      <c r="G29" s="286">
        <v>3947457626</v>
      </c>
    </row>
    <row r="30" spans="2:7" ht="15.75" customHeight="1" outlineLevel="2">
      <c r="B30" s="206" t="s">
        <v>92</v>
      </c>
      <c r="C30" s="310" t="s">
        <v>95</v>
      </c>
      <c r="D30" s="208" t="str">
        <f>'HISTORIQUE DES DONNEES-ok'!D30</f>
        <v>027462308</v>
      </c>
      <c r="E30" s="309" t="s">
        <v>38</v>
      </c>
      <c r="F30" s="290">
        <v>25784820</v>
      </c>
      <c r="G30" s="290">
        <v>3868275316</v>
      </c>
    </row>
    <row r="31" spans="2:7" ht="15.75" customHeight="1" outlineLevel="2">
      <c r="B31" s="206" t="s">
        <v>43</v>
      </c>
      <c r="C31" s="310" t="s">
        <v>91</v>
      </c>
      <c r="D31" s="208" t="str">
        <f>'HISTORIQUE DES DONNEES-ok'!D31</f>
        <v>028462108</v>
      </c>
      <c r="E31" s="309" t="s">
        <v>38</v>
      </c>
      <c r="F31" s="286">
        <v>4634078621</v>
      </c>
      <c r="G31" s="286">
        <v>5992104107</v>
      </c>
    </row>
    <row r="32" spans="2:7" ht="14.25" customHeight="1">
      <c r="B32" s="206" t="s">
        <v>207</v>
      </c>
      <c r="C32" s="310" t="s">
        <v>91</v>
      </c>
      <c r="D32" s="208" t="str">
        <f>'HISTORIQUE DES DONNEES-ok'!D32</f>
        <v>076462108</v>
      </c>
      <c r="E32" s="309" t="s">
        <v>38</v>
      </c>
      <c r="F32" s="290">
        <v>0</v>
      </c>
      <c r="G32" s="290">
        <v>0</v>
      </c>
    </row>
    <row r="33" spans="2:7" ht="15.75" customHeight="1" outlineLevel="2">
      <c r="B33" s="206" t="s">
        <v>93</v>
      </c>
      <c r="C33" s="310" t="s">
        <v>95</v>
      </c>
      <c r="D33" s="208" t="str">
        <f>'HISTORIQUE DES DONNEES-ok'!D33</f>
        <v>029462308</v>
      </c>
      <c r="E33" s="309" t="s">
        <v>38</v>
      </c>
      <c r="F33" s="287">
        <v>127200000</v>
      </c>
      <c r="G33" s="287">
        <v>1396570000</v>
      </c>
    </row>
    <row r="34" spans="1:7" ht="15.75" customHeight="1" outlineLevel="1" thickBot="1">
      <c r="A34" s="7"/>
      <c r="B34" s="206" t="s">
        <v>94</v>
      </c>
      <c r="C34" s="310" t="s">
        <v>95</v>
      </c>
      <c r="D34" s="208" t="str">
        <f>'HISTORIQUE DES DONNEES-ok'!D34</f>
        <v>030462308</v>
      </c>
      <c r="E34" s="309" t="s">
        <v>38</v>
      </c>
      <c r="F34" s="290">
        <v>0</v>
      </c>
      <c r="G34" s="290">
        <v>0</v>
      </c>
    </row>
    <row r="35" spans="2:7" ht="15.75" customHeight="1" outlineLevel="2" thickBot="1">
      <c r="B35" s="239" t="s">
        <v>64</v>
      </c>
      <c r="C35" s="240"/>
      <c r="D35" s="312"/>
      <c r="E35" s="312"/>
      <c r="F35" s="312"/>
      <c r="G35" s="312"/>
    </row>
    <row r="36" spans="2:7" ht="15.75" customHeight="1" outlineLevel="2">
      <c r="B36" s="206" t="s">
        <v>99</v>
      </c>
      <c r="C36" s="310" t="s">
        <v>98</v>
      </c>
      <c r="D36" s="208" t="str">
        <f>'HISTORIQUE DES DONNEES-ok'!D36</f>
        <v>042463206</v>
      </c>
      <c r="E36" s="309" t="s">
        <v>38</v>
      </c>
      <c r="F36" s="290">
        <v>17570368278</v>
      </c>
      <c r="G36" s="290">
        <v>15750924819</v>
      </c>
    </row>
    <row r="37" spans="2:7" ht="15.75" customHeight="1" outlineLevel="2">
      <c r="B37" s="206" t="s">
        <v>100</v>
      </c>
      <c r="C37" s="310" t="s">
        <v>98</v>
      </c>
      <c r="D37" s="208" t="str">
        <f>'HISTORIQUE DES DONNEES-ok'!D37</f>
        <v>043463206</v>
      </c>
      <c r="E37" s="309" t="s">
        <v>38</v>
      </c>
      <c r="F37" s="290">
        <v>5349433953</v>
      </c>
      <c r="G37" s="290">
        <v>5540598596</v>
      </c>
    </row>
    <row r="38" spans="2:7" ht="15.75" customHeight="1" outlineLevel="2">
      <c r="B38" s="206" t="s">
        <v>101</v>
      </c>
      <c r="C38" s="310" t="s">
        <v>98</v>
      </c>
      <c r="D38" s="208" t="str">
        <f>'HISTORIQUE DES DONNEES-ok'!D38</f>
        <v>044463206</v>
      </c>
      <c r="E38" s="309" t="s">
        <v>38</v>
      </c>
      <c r="F38" s="286">
        <v>4084527324</v>
      </c>
      <c r="G38" s="286">
        <v>4967935848</v>
      </c>
    </row>
    <row r="39" spans="2:7" ht="15.75" customHeight="1" outlineLevel="2">
      <c r="B39" s="206" t="s">
        <v>208</v>
      </c>
      <c r="C39" s="310" t="s">
        <v>98</v>
      </c>
      <c r="D39" s="208" t="str">
        <f>'HISTORIQUE DES DONNEES-ok'!D39</f>
        <v>045463206</v>
      </c>
      <c r="E39" s="309" t="s">
        <v>38</v>
      </c>
      <c r="F39" s="314">
        <f>('HISTORIQUE DES DONNEES-ok'!S39+'HISTORIQUE DES DONNEES-ok'!W39+'HISTORIQUE DES DONNEES-ok'!AA39)/3</f>
        <v>1766264712.6350257</v>
      </c>
      <c r="G39" s="314">
        <v>1836789429</v>
      </c>
    </row>
    <row r="40" spans="2:7" ht="15.75" customHeight="1" outlineLevel="2">
      <c r="B40" s="206" t="s">
        <v>96</v>
      </c>
      <c r="C40" s="310" t="s">
        <v>97</v>
      </c>
      <c r="D40" s="208" t="str">
        <f>'HISTORIQUE DES DONNEES-ok'!D40</f>
        <v>047463106</v>
      </c>
      <c r="E40" s="309" t="s">
        <v>38</v>
      </c>
      <c r="F40" s="286">
        <v>822186390</v>
      </c>
      <c r="G40" s="286">
        <v>906114406</v>
      </c>
    </row>
    <row r="41" spans="2:7" ht="15.75" customHeight="1" outlineLevel="2">
      <c r="B41" s="206" t="s">
        <v>103</v>
      </c>
      <c r="C41" s="310" t="s">
        <v>98</v>
      </c>
      <c r="D41" s="208" t="str">
        <f>'HISTORIQUE DES DONNEES-ok'!D41</f>
        <v>048463206</v>
      </c>
      <c r="E41" s="309" t="s">
        <v>38</v>
      </c>
      <c r="F41" s="286">
        <v>1937633847</v>
      </c>
      <c r="G41" s="286">
        <v>1724687886</v>
      </c>
    </row>
    <row r="42" spans="2:7" ht="15.75" customHeight="1" outlineLevel="2">
      <c r="B42" s="206" t="s">
        <v>104</v>
      </c>
      <c r="C42" s="310" t="s">
        <v>98</v>
      </c>
      <c r="D42" s="208" t="str">
        <f>'HISTORIQUE DES DONNEES-ok'!D42</f>
        <v>049463206</v>
      </c>
      <c r="E42" s="309" t="s">
        <v>38</v>
      </c>
      <c r="F42" s="286">
        <v>877276290</v>
      </c>
      <c r="G42" s="286">
        <v>562064460</v>
      </c>
    </row>
    <row r="43" spans="1:7" ht="15.75" customHeight="1" outlineLevel="1" thickBot="1">
      <c r="A43" s="7"/>
      <c r="B43" s="206" t="s">
        <v>120</v>
      </c>
      <c r="C43" s="310" t="s">
        <v>109</v>
      </c>
      <c r="D43" s="208" t="str">
        <f>'HISTORIQUE DES DONNEES-ok'!D43</f>
        <v>050463306</v>
      </c>
      <c r="E43" s="309" t="s">
        <v>38</v>
      </c>
      <c r="F43" s="290">
        <v>0</v>
      </c>
      <c r="G43" s="290">
        <v>0</v>
      </c>
    </row>
    <row r="44" spans="2:7" ht="15.75" customHeight="1" outlineLevel="2" thickBot="1">
      <c r="B44" s="239" t="s">
        <v>65</v>
      </c>
      <c r="C44" s="240"/>
      <c r="D44" s="312"/>
      <c r="E44" s="312"/>
      <c r="F44" s="312"/>
      <c r="G44" s="312"/>
    </row>
    <row r="45" spans="1:7" ht="15.75" customHeight="1" outlineLevel="1">
      <c r="A45" s="7"/>
      <c r="B45" s="206" t="s">
        <v>106</v>
      </c>
      <c r="C45" s="310" t="s">
        <v>110</v>
      </c>
      <c r="D45" s="208" t="str">
        <f>'HISTORIQUE DES DONNEES-ok'!D45</f>
        <v>051464104</v>
      </c>
      <c r="E45" s="309" t="s">
        <v>38</v>
      </c>
      <c r="F45" s="291">
        <v>114125673477.02472</v>
      </c>
      <c r="G45" s="290">
        <v>192584103898</v>
      </c>
    </row>
    <row r="46" spans="2:7" ht="15.75" customHeight="1" outlineLevel="2">
      <c r="B46" s="206" t="s">
        <v>107</v>
      </c>
      <c r="C46" s="310" t="s">
        <v>110</v>
      </c>
      <c r="D46" s="208" t="str">
        <f>'HISTORIQUE DES DONNEES-ok'!D46</f>
        <v>052464104</v>
      </c>
      <c r="E46" s="309" t="s">
        <v>38</v>
      </c>
      <c r="F46" s="291">
        <v>9228788148</v>
      </c>
      <c r="G46" s="291">
        <v>1398997051</v>
      </c>
    </row>
    <row r="47" spans="1:7" ht="15.75" customHeight="1" outlineLevel="1">
      <c r="A47" s="7"/>
      <c r="B47" s="206" t="s">
        <v>111</v>
      </c>
      <c r="C47" s="310" t="s">
        <v>114</v>
      </c>
      <c r="D47" s="208" t="str">
        <f>'HISTORIQUE DES DONNEES-ok'!D47</f>
        <v>053464304</v>
      </c>
      <c r="E47" s="309" t="s">
        <v>38</v>
      </c>
      <c r="F47" s="286">
        <v>10169047651</v>
      </c>
      <c r="G47" s="286">
        <v>12732395168</v>
      </c>
    </row>
    <row r="48" spans="2:7" ht="15.75" customHeight="1" outlineLevel="2">
      <c r="B48" s="206" t="s">
        <v>202</v>
      </c>
      <c r="C48" s="310" t="s">
        <v>110</v>
      </c>
      <c r="D48" s="208" t="str">
        <f>'HISTORIQUE DES DONNEES-ok'!D48</f>
        <v>054464104</v>
      </c>
      <c r="E48" s="309" t="s">
        <v>38</v>
      </c>
      <c r="F48" s="290">
        <v>2884398857.680858</v>
      </c>
      <c r="G48" s="290">
        <v>732693660</v>
      </c>
    </row>
    <row r="49" spans="2:7" ht="15.75" customHeight="1" outlineLevel="2">
      <c r="B49" s="206" t="s">
        <v>203</v>
      </c>
      <c r="C49" s="310" t="s">
        <v>114</v>
      </c>
      <c r="D49" s="208" t="str">
        <f>'HISTORIQUE DES DONNEES-ok'!D49</f>
        <v>055464304</v>
      </c>
      <c r="E49" s="309" t="s">
        <v>38</v>
      </c>
      <c r="F49" s="290">
        <v>3454079446</v>
      </c>
      <c r="G49" s="290">
        <v>3224109279</v>
      </c>
    </row>
    <row r="50" spans="2:7" ht="15.75" customHeight="1" outlineLevel="2">
      <c r="B50" s="206" t="s">
        <v>115</v>
      </c>
      <c r="C50" s="310" t="s">
        <v>61</v>
      </c>
      <c r="D50" s="208" t="str">
        <f>'HISTORIQUE DES DONNEES-ok'!D50</f>
        <v>056464404</v>
      </c>
      <c r="E50" s="309" t="s">
        <v>38</v>
      </c>
      <c r="F50" s="286">
        <v>0</v>
      </c>
      <c r="G50" s="286">
        <v>0</v>
      </c>
    </row>
    <row r="51" spans="2:7" ht="15.75" customHeight="1" outlineLevel="2">
      <c r="B51" s="206" t="s">
        <v>204</v>
      </c>
      <c r="C51" s="310" t="s">
        <v>61</v>
      </c>
      <c r="D51" s="208" t="str">
        <f>'HISTORIQUE DES DONNEES-ok'!D51</f>
        <v>057464404</v>
      </c>
      <c r="E51" s="309" t="s">
        <v>38</v>
      </c>
      <c r="F51" s="290">
        <v>2440021</v>
      </c>
      <c r="G51" s="290">
        <v>1628225423</v>
      </c>
    </row>
    <row r="52" spans="2:7" ht="15.75" customHeight="1" outlineLevel="2">
      <c r="B52" s="206" t="s">
        <v>120</v>
      </c>
      <c r="C52" s="310" t="s">
        <v>114</v>
      </c>
      <c r="D52" s="208" t="str">
        <f>'HISTORIQUE DES DONNEES-ok'!D52</f>
        <v>050464304</v>
      </c>
      <c r="E52" s="309" t="s">
        <v>38</v>
      </c>
      <c r="F52" s="290">
        <v>0</v>
      </c>
      <c r="G52" s="290">
        <v>0</v>
      </c>
    </row>
    <row r="53" spans="2:7" ht="15.75" customHeight="1" outlineLevel="2">
      <c r="B53" s="206" t="s">
        <v>113</v>
      </c>
      <c r="C53" s="310" t="s">
        <v>114</v>
      </c>
      <c r="D53" s="208" t="str">
        <f>'HISTORIQUE DES DONNEES-ok'!D53</f>
        <v>058464304</v>
      </c>
      <c r="E53" s="309" t="s">
        <v>38</v>
      </c>
      <c r="F53" s="286">
        <v>1312099990</v>
      </c>
      <c r="G53" s="286">
        <v>1759055642</v>
      </c>
    </row>
    <row r="54" spans="2:7" ht="15.75" customHeight="1" outlineLevel="2" thickBot="1">
      <c r="B54" s="206" t="s">
        <v>45</v>
      </c>
      <c r="C54" s="310" t="s">
        <v>114</v>
      </c>
      <c r="D54" s="208" t="str">
        <f>'HISTORIQUE DES DONNEES-ok'!D54</f>
        <v>059464304</v>
      </c>
      <c r="E54" s="309" t="s">
        <v>38</v>
      </c>
      <c r="F54" s="286">
        <v>331358741</v>
      </c>
      <c r="G54" s="286">
        <v>633277981</v>
      </c>
    </row>
    <row r="55" spans="2:7" ht="15.75" customHeight="1" outlineLevel="2" thickBot="1">
      <c r="B55" s="239" t="s">
        <v>66</v>
      </c>
      <c r="C55" s="240"/>
      <c r="D55" s="312"/>
      <c r="E55" s="312"/>
      <c r="F55" s="312"/>
      <c r="G55" s="312"/>
    </row>
    <row r="56" spans="2:7" ht="15.75" customHeight="1" outlineLevel="2">
      <c r="B56" s="206" t="s">
        <v>117</v>
      </c>
      <c r="C56" s="310" t="s">
        <v>119</v>
      </c>
      <c r="D56" s="208" t="str">
        <f>'HISTORIQUE DES DONNEES-ok'!D56</f>
        <v>061465123</v>
      </c>
      <c r="E56" s="309" t="s">
        <v>38</v>
      </c>
      <c r="F56" s="290">
        <v>0</v>
      </c>
      <c r="G56" s="290">
        <v>0</v>
      </c>
    </row>
    <row r="57" spans="2:7" ht="15.75" customHeight="1" outlineLevel="2" thickBot="1">
      <c r="B57" s="206" t="s">
        <v>118</v>
      </c>
      <c r="C57" s="310" t="s">
        <v>119</v>
      </c>
      <c r="D57" s="208" t="str">
        <f>'HISTORIQUE DES DONNEES-ok'!D57</f>
        <v>062465123</v>
      </c>
      <c r="E57" s="309" t="s">
        <v>38</v>
      </c>
      <c r="F57" s="290">
        <v>0</v>
      </c>
      <c r="G57" s="290">
        <v>0</v>
      </c>
    </row>
    <row r="58" spans="2:7" ht="15.75" customHeight="1" outlineLevel="2" thickBot="1">
      <c r="B58" s="239" t="s">
        <v>142</v>
      </c>
      <c r="C58" s="240"/>
      <c r="D58" s="312"/>
      <c r="E58" s="312"/>
      <c r="F58" s="312"/>
      <c r="G58" s="312"/>
    </row>
    <row r="59" spans="1:7" ht="15.75" customHeight="1" outlineLevel="1" thickBot="1">
      <c r="A59" s="7"/>
      <c r="B59" s="206" t="s">
        <v>46</v>
      </c>
      <c r="C59" s="310" t="s">
        <v>62</v>
      </c>
      <c r="D59" s="208" t="str">
        <f>'HISTORIQUE DES DONNEES-ok'!D59</f>
        <v>063471032</v>
      </c>
      <c r="E59" s="309" t="s">
        <v>38</v>
      </c>
      <c r="F59" s="286">
        <v>1427284601</v>
      </c>
      <c r="G59" s="286">
        <v>2047257093</v>
      </c>
    </row>
    <row r="60" spans="1:7" ht="18.75" customHeight="1" thickBot="1">
      <c r="A60" s="7"/>
      <c r="B60" s="239" t="s">
        <v>62</v>
      </c>
      <c r="C60" s="240"/>
      <c r="D60" s="312"/>
      <c r="E60" s="312"/>
      <c r="F60" s="312"/>
      <c r="G60" s="312"/>
    </row>
    <row r="61" spans="2:7" ht="21" customHeight="1">
      <c r="B61" s="206" t="s">
        <v>205</v>
      </c>
      <c r="C61" s="310" t="s">
        <v>139</v>
      </c>
      <c r="D61" s="208" t="str">
        <f>'HISTORIQUE DES DONNEES-ok'!D61</f>
        <v>072472818</v>
      </c>
      <c r="E61" s="309" t="s">
        <v>38</v>
      </c>
      <c r="F61" s="286">
        <v>0</v>
      </c>
      <c r="G61" s="286">
        <v>731262160</v>
      </c>
    </row>
    <row r="62" spans="2:7" ht="19.5" customHeight="1">
      <c r="B62" s="206" t="s">
        <v>124</v>
      </c>
      <c r="C62" s="310" t="s">
        <v>128</v>
      </c>
      <c r="D62" s="208" t="str">
        <f>'HISTORIQUE DES DONNEES-ok'!D62</f>
        <v>073472218</v>
      </c>
      <c r="E62" s="309" t="s">
        <v>38</v>
      </c>
      <c r="F62" s="290">
        <f>2194189655+7452000+70762377</f>
        <v>2272404032</v>
      </c>
      <c r="G62" s="290">
        <v>2730879834</v>
      </c>
    </row>
    <row r="63" spans="2:7" ht="15.75" customHeight="1">
      <c r="B63" s="206" t="s">
        <v>129</v>
      </c>
      <c r="C63" s="310" t="s">
        <v>130</v>
      </c>
      <c r="D63" s="208" t="str">
        <f>'HISTORIQUE DES DONNEES-ok'!D63</f>
        <v>074472418</v>
      </c>
      <c r="E63" s="309" t="s">
        <v>38</v>
      </c>
      <c r="F63" s="314">
        <f>('HISTORIQUE DES DONNEES-ok'!W63+'HISTORIQUE DES DONNEES-ok'!AA63)/2</f>
        <v>248029141.1626445</v>
      </c>
      <c r="G63" s="314">
        <v>2933534589</v>
      </c>
    </row>
    <row r="64" spans="2:7" ht="17.25" customHeight="1">
      <c r="B64" s="206" t="s">
        <v>125</v>
      </c>
      <c r="C64" s="310" t="s">
        <v>128</v>
      </c>
      <c r="D64" s="208" t="str">
        <f>'HISTORIQUE DES DONNEES-ok'!D64</f>
        <v>075472218</v>
      </c>
      <c r="E64" s="309" t="s">
        <v>38</v>
      </c>
      <c r="F64" s="314">
        <f>('HISTORIQUE DES DONNEES-ok'!W67+'HISTORIQUE DES DONNEES-ok'!AA67)/2</f>
        <v>217114763.8958348</v>
      </c>
      <c r="G64" s="314">
        <v>279431617</v>
      </c>
    </row>
    <row r="65" spans="2:7" ht="18" customHeight="1">
      <c r="B65" s="206" t="s">
        <v>134</v>
      </c>
      <c r="C65" s="310" t="s">
        <v>138</v>
      </c>
      <c r="D65" s="208" t="str">
        <f>'HISTORIQUE DES DONNEES-ok'!D65</f>
        <v>077472718</v>
      </c>
      <c r="E65" s="309" t="s">
        <v>38</v>
      </c>
      <c r="F65" s="308">
        <v>763426570</v>
      </c>
      <c r="G65" s="308">
        <v>963338405</v>
      </c>
    </row>
    <row r="66" spans="2:7" ht="16.5" customHeight="1">
      <c r="B66" s="206" t="s">
        <v>123</v>
      </c>
      <c r="C66" s="310" t="s">
        <v>128</v>
      </c>
      <c r="D66" s="208" t="str">
        <f>'HISTORIQUE DES DONNEES-ok'!D66</f>
        <v>078472218</v>
      </c>
      <c r="E66" s="309" t="s">
        <v>38</v>
      </c>
      <c r="F66" s="308">
        <v>918882878</v>
      </c>
      <c r="G66" s="308">
        <v>805609262</v>
      </c>
    </row>
    <row r="67" spans="2:7" ht="17.25" customHeight="1">
      <c r="B67" s="206" t="s">
        <v>131</v>
      </c>
      <c r="C67" s="310" t="s">
        <v>136</v>
      </c>
      <c r="D67" s="208" t="str">
        <f>'HISTORIQUE DES DONNEES-ok'!D67</f>
        <v>079472518</v>
      </c>
      <c r="E67" s="309" t="s">
        <v>38</v>
      </c>
      <c r="F67" s="314">
        <f>('HISTORIQUE DES DONNEES-ok'!W67+'HISTORIQUE DES DONNEES-ok'!AA67)/2</f>
        <v>217114763.8958348</v>
      </c>
      <c r="G67" s="314">
        <v>423556981</v>
      </c>
    </row>
    <row r="68" spans="2:7" ht="16.5" customHeight="1">
      <c r="B68" s="206" t="s">
        <v>206</v>
      </c>
      <c r="C68" s="310" t="s">
        <v>127</v>
      </c>
      <c r="D68" s="208" t="str">
        <f>'HISTORIQUE DES DONNEES-ok'!D68</f>
        <v>080472118</v>
      </c>
      <c r="E68" s="309" t="s">
        <v>38</v>
      </c>
      <c r="F68" s="291">
        <v>328205862</v>
      </c>
      <c r="G68" s="291">
        <v>252110272</v>
      </c>
    </row>
    <row r="69" spans="2:7" ht="19.5" customHeight="1">
      <c r="B69" s="206" t="s">
        <v>49</v>
      </c>
      <c r="C69" s="310" t="s">
        <v>130</v>
      </c>
      <c r="D69" s="208" t="str">
        <f>'HISTORIQUE DES DONNEES-ok'!D69</f>
        <v>081472418</v>
      </c>
      <c r="E69" s="309" t="s">
        <v>38</v>
      </c>
      <c r="F69" s="291">
        <v>194435973</v>
      </c>
      <c r="G69" s="291">
        <v>511706200</v>
      </c>
    </row>
    <row r="70" spans="2:7" ht="18.75" customHeight="1">
      <c r="B70" s="206" t="s">
        <v>135</v>
      </c>
      <c r="C70" s="310" t="s">
        <v>138</v>
      </c>
      <c r="D70" s="208" t="str">
        <f>'HISTORIQUE DES DONNEES-ok'!D70</f>
        <v>082472718</v>
      </c>
      <c r="E70" s="309" t="s">
        <v>38</v>
      </c>
      <c r="F70" s="291">
        <v>0</v>
      </c>
      <c r="G70" s="291">
        <v>0</v>
      </c>
    </row>
    <row r="71" spans="2:7" ht="21.75" customHeight="1">
      <c r="B71" s="206" t="s">
        <v>132</v>
      </c>
      <c r="C71" s="310" t="s">
        <v>136</v>
      </c>
      <c r="D71" s="208" t="str">
        <f>'HISTORIQUE DES DONNEES-ok'!D71</f>
        <v>083472518</v>
      </c>
      <c r="E71" s="309" t="s">
        <v>38</v>
      </c>
      <c r="F71" s="314">
        <f>('HISTORIQUE DES DONNEES-ok'!W71+'HISTORIQUE DES DONNEES-ok'!AA71)/2</f>
        <v>149781547</v>
      </c>
      <c r="G71" s="314">
        <v>164226779</v>
      </c>
    </row>
    <row r="72" spans="2:7" ht="18.75" customHeight="1">
      <c r="B72" s="206" t="s">
        <v>51</v>
      </c>
      <c r="C72" s="310" t="s">
        <v>138</v>
      </c>
      <c r="D72" s="208" t="str">
        <f>'HISTORIQUE DES DONNEES-ok'!D72</f>
        <v>084472718</v>
      </c>
      <c r="E72" s="309" t="s">
        <v>38</v>
      </c>
      <c r="F72" s="308">
        <v>0</v>
      </c>
      <c r="G72" s="308">
        <v>0</v>
      </c>
    </row>
    <row r="73" spans="2:7" ht="20.25" customHeight="1" thickBot="1">
      <c r="B73" s="206" t="s">
        <v>133</v>
      </c>
      <c r="C73" s="310" t="s">
        <v>137</v>
      </c>
      <c r="D73" s="208" t="str">
        <f>'HISTORIQUE DES DONNEES-ok'!D73</f>
        <v>085472618</v>
      </c>
      <c r="E73" s="309" t="s">
        <v>38</v>
      </c>
      <c r="F73" s="308">
        <v>21896964</v>
      </c>
      <c r="G73" s="308">
        <v>35916287</v>
      </c>
    </row>
    <row r="74" spans="2:7" ht="17.25" customHeight="1" thickBot="1">
      <c r="B74" s="239" t="s">
        <v>67</v>
      </c>
      <c r="C74" s="240"/>
      <c r="D74" s="312"/>
      <c r="E74" s="312"/>
      <c r="F74" s="312"/>
      <c r="G74" s="312"/>
    </row>
  </sheetData>
  <sheetProtection/>
  <mergeCells count="1">
    <mergeCell ref="B3:C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">
    <tabColor indexed="13"/>
  </sheetPr>
  <dimension ref="A2:AA79"/>
  <sheetViews>
    <sheetView zoomScale="80" zoomScaleNormal="80" zoomScalePageLayoutView="0" workbookViewId="0" topLeftCell="A61">
      <selection activeCell="I76" sqref="I76"/>
    </sheetView>
  </sheetViews>
  <sheetFormatPr defaultColWidth="11.421875" defaultRowHeight="12" customHeight="1"/>
  <cols>
    <col min="1" max="1" width="10.8515625" style="3" customWidth="1"/>
    <col min="2" max="2" width="52.8515625" style="3" customWidth="1"/>
    <col min="3" max="3" width="26.421875" style="3" customWidth="1"/>
    <col min="4" max="4" width="18.57421875" style="3" customWidth="1"/>
    <col min="5" max="5" width="16.7109375" style="5" customWidth="1"/>
    <col min="6" max="6" width="18.28125" style="11" customWidth="1"/>
    <col min="7" max="7" width="20.421875" style="6" customWidth="1"/>
    <col min="8" max="8" width="21.7109375" style="12" customWidth="1"/>
    <col min="9" max="9" width="21.28125" style="6" customWidth="1"/>
    <col min="10" max="10" width="13.28125" style="13" customWidth="1"/>
    <col min="11" max="11" width="3.7109375" style="6" customWidth="1"/>
    <col min="12" max="12" width="3.8515625" style="11" customWidth="1"/>
    <col min="13" max="13" width="4.140625" style="5" customWidth="1"/>
    <col min="14" max="14" width="11.421875" style="3" customWidth="1"/>
    <col min="15" max="15" width="14.28125" style="6" customWidth="1"/>
    <col min="16" max="16384" width="11.421875" style="3" customWidth="1"/>
  </cols>
  <sheetData>
    <row r="1" ht="12" customHeight="1" thickBot="1"/>
    <row r="2" spans="2:18" s="16" customFormat="1" ht="19.5" customHeight="1" thickBot="1">
      <c r="B2" s="342" t="s">
        <v>27</v>
      </c>
      <c r="C2" s="343"/>
      <c r="D2" s="344"/>
      <c r="E2" s="164"/>
      <c r="F2" s="164"/>
      <c r="G2" s="19"/>
      <c r="H2" s="20"/>
      <c r="I2" s="19"/>
      <c r="J2" s="21"/>
      <c r="K2" s="19"/>
      <c r="L2" s="164"/>
      <c r="M2" s="164"/>
      <c r="O2" s="19">
        <v>2018</v>
      </c>
      <c r="P2" s="19"/>
      <c r="Q2" s="19"/>
      <c r="R2" s="19"/>
    </row>
    <row r="3" spans="15:23" ht="12" customHeight="1">
      <c r="O3" s="168" t="s">
        <v>0</v>
      </c>
      <c r="P3" s="168"/>
      <c r="Q3" s="168"/>
      <c r="R3" s="168"/>
      <c r="S3" s="168"/>
      <c r="T3" s="168"/>
      <c r="U3" s="168"/>
      <c r="V3" s="168"/>
      <c r="W3" s="168"/>
    </row>
    <row r="4" ht="0.75" customHeight="1" thickBot="1"/>
    <row r="5" spans="1:23" ht="27" customHeight="1">
      <c r="A5" s="71" t="s">
        <v>23</v>
      </c>
      <c r="B5" s="72" t="s">
        <v>9</v>
      </c>
      <c r="C5" s="72" t="s">
        <v>36</v>
      </c>
      <c r="D5" s="72" t="s">
        <v>37</v>
      </c>
      <c r="E5" s="73" t="s">
        <v>12</v>
      </c>
      <c r="F5" s="74" t="s">
        <v>12</v>
      </c>
      <c r="G5" s="75" t="s">
        <v>12</v>
      </c>
      <c r="H5" s="76" t="s">
        <v>140</v>
      </c>
      <c r="I5" s="75" t="s">
        <v>69</v>
      </c>
      <c r="J5" s="345" t="s">
        <v>15</v>
      </c>
      <c r="O5" s="175" t="s">
        <v>22</v>
      </c>
      <c r="P5" s="169"/>
      <c r="Q5" s="169"/>
      <c r="R5" s="169"/>
      <c r="S5" s="169"/>
      <c r="T5" s="169"/>
      <c r="U5" s="169"/>
      <c r="V5" s="169"/>
      <c r="W5" s="169"/>
    </row>
    <row r="6" spans="1:23" ht="18.75" customHeight="1" thickBot="1">
      <c r="A6" s="77" t="s">
        <v>4</v>
      </c>
      <c r="B6" s="70"/>
      <c r="C6" s="70"/>
      <c r="D6" s="70"/>
      <c r="E6" s="78" t="s">
        <v>13</v>
      </c>
      <c r="F6" s="79" t="s">
        <v>14</v>
      </c>
      <c r="G6" s="80" t="s">
        <v>36</v>
      </c>
      <c r="H6" s="81" t="s">
        <v>141</v>
      </c>
      <c r="I6" s="80" t="s">
        <v>70</v>
      </c>
      <c r="J6" s="346"/>
      <c r="O6" s="176" t="s">
        <v>4</v>
      </c>
      <c r="P6" s="169"/>
      <c r="Q6" s="169"/>
      <c r="R6" s="169"/>
      <c r="S6" s="169"/>
      <c r="T6" s="169"/>
      <c r="U6" s="169"/>
      <c r="V6" s="169"/>
      <c r="W6" s="169"/>
    </row>
    <row r="7" spans="1:23" ht="15.75" customHeight="1" thickBot="1">
      <c r="A7" s="23"/>
      <c r="B7" s="59" t="s">
        <v>39</v>
      </c>
      <c r="C7" s="59" t="s">
        <v>52</v>
      </c>
      <c r="D7" s="59" t="str">
        <f>'SAISIE DES DONNEES-ok'!D9</f>
        <v>010451001</v>
      </c>
      <c r="E7" s="82"/>
      <c r="F7" s="83"/>
      <c r="G7" s="186">
        <f>+'TAUX DE COUVERTURE'!E9</f>
        <v>185.9149622684952</v>
      </c>
      <c r="H7" s="217">
        <v>2591347390.5</v>
      </c>
      <c r="I7" s="219">
        <f>'SAISIE DES DONNEES-ok'!F9</f>
        <v>9147932972</v>
      </c>
      <c r="J7" s="187">
        <f>100*I7/H7</f>
        <v>353.01839519999317</v>
      </c>
      <c r="K7" s="35">
        <v>1</v>
      </c>
      <c r="O7" s="177"/>
      <c r="P7" s="23"/>
      <c r="Q7" s="23"/>
      <c r="R7" s="23"/>
      <c r="S7" s="23"/>
      <c r="T7" s="23"/>
      <c r="U7" s="23"/>
      <c r="V7" s="23"/>
      <c r="W7" s="23"/>
    </row>
    <row r="8" spans="1:23" ht="15.75" customHeight="1" thickBot="1">
      <c r="A8" s="23"/>
      <c r="B8" s="59" t="s">
        <v>40</v>
      </c>
      <c r="C8" s="59" t="s">
        <v>53</v>
      </c>
      <c r="D8" s="59" t="str">
        <f>'SAISIE DES DONNEES-ok'!D10</f>
        <v>011451001</v>
      </c>
      <c r="E8" s="82"/>
      <c r="F8" s="83"/>
      <c r="G8" s="186">
        <f>+'TAUX DE COUVERTURE'!E10</f>
        <v>21.857329424122028</v>
      </c>
      <c r="H8" s="217">
        <v>304655057.75</v>
      </c>
      <c r="I8" s="219">
        <f>'SAISIE DES DONNEES-ok'!F10</f>
        <v>441203931</v>
      </c>
      <c r="J8" s="187">
        <f>100*I8/H8</f>
        <v>144.82081284271737</v>
      </c>
      <c r="K8" s="35">
        <v>1</v>
      </c>
      <c r="O8" s="177"/>
      <c r="P8" s="23"/>
      <c r="Q8" s="23"/>
      <c r="R8" s="23"/>
      <c r="S8" s="23"/>
      <c r="T8" s="23"/>
      <c r="U8" s="23"/>
      <c r="V8" s="23"/>
      <c r="W8" s="23"/>
    </row>
    <row r="9" spans="1:23" ht="15.75" customHeight="1" thickBot="1">
      <c r="A9" s="23"/>
      <c r="B9" s="59" t="s">
        <v>83</v>
      </c>
      <c r="C9" s="59" t="s">
        <v>53</v>
      </c>
      <c r="D9" s="59" t="str">
        <f>'SAISIE DES DONNEES-ok'!D11</f>
        <v>012451001</v>
      </c>
      <c r="E9" s="82"/>
      <c r="F9" s="83"/>
      <c r="G9" s="186">
        <f>+'TAUX DE COUVERTURE'!E11</f>
        <v>6.455212755893856</v>
      </c>
      <c r="H9" s="217">
        <v>89975000</v>
      </c>
      <c r="I9" s="219">
        <f>'SAISIE DES DONNEES-ok'!F11</f>
        <v>0</v>
      </c>
      <c r="J9" s="187">
        <f>100*I9/H9</f>
        <v>0</v>
      </c>
      <c r="K9" s="35">
        <v>1</v>
      </c>
      <c r="O9" s="177"/>
      <c r="P9" s="23"/>
      <c r="Q9" s="23"/>
      <c r="R9" s="23"/>
      <c r="S9" s="23"/>
      <c r="T9" s="23"/>
      <c r="U9" s="23"/>
      <c r="V9" s="23"/>
      <c r="W9" s="23"/>
    </row>
    <row r="10" spans="1:23" ht="15.75" customHeight="1" thickBot="1">
      <c r="A10" s="23"/>
      <c r="B10" s="60" t="s">
        <v>53</v>
      </c>
      <c r="C10" s="60"/>
      <c r="D10" s="60"/>
      <c r="E10" s="84"/>
      <c r="F10" s="85">
        <f>SUM(G7:G9)</f>
        <v>214.22750444851107</v>
      </c>
      <c r="G10" s="188"/>
      <c r="H10" s="218"/>
      <c r="I10" s="219">
        <f>'SAISIE DES DONNEES-ok'!F12</f>
        <v>0</v>
      </c>
      <c r="J10" s="189">
        <f>SUMPRODUCT(G7:G9,J7:J9,K7:K9)/SUMPRODUCT(G7:G9,K7:K9)</f>
        <v>321.1389593253604</v>
      </c>
      <c r="K10" s="36"/>
      <c r="L10" s="33">
        <v>1</v>
      </c>
      <c r="O10" s="178">
        <f>J10</f>
        <v>321.1389593253604</v>
      </c>
      <c r="P10" s="170"/>
      <c r="Q10" s="170"/>
      <c r="R10" s="170"/>
      <c r="S10" s="170"/>
      <c r="T10" s="170"/>
      <c r="U10" s="170"/>
      <c r="V10" s="170"/>
      <c r="W10" s="170"/>
    </row>
    <row r="11" spans="1:23" ht="15.75" customHeight="1" thickBot="1">
      <c r="A11" s="23"/>
      <c r="B11" s="59" t="s">
        <v>84</v>
      </c>
      <c r="C11" s="59" t="s">
        <v>54</v>
      </c>
      <c r="D11" s="59" t="str">
        <f>'SAISIE DES DONNEES-ok'!D13</f>
        <v>025452002</v>
      </c>
      <c r="E11" s="82"/>
      <c r="F11" s="83"/>
      <c r="G11" s="186">
        <f>+'TAUX DE COUVERTURE'!E12</f>
        <v>142.65385185436944</v>
      </c>
      <c r="H11" s="217">
        <v>1936748557.935</v>
      </c>
      <c r="I11" s="219">
        <f>'SAISIE DES DONNEES-ok'!F13</f>
        <v>0</v>
      </c>
      <c r="J11" s="187">
        <f>100*I11/H11</f>
        <v>0</v>
      </c>
      <c r="K11" s="35">
        <v>1</v>
      </c>
      <c r="O11" s="179"/>
      <c r="P11" s="171"/>
      <c r="Q11" s="171"/>
      <c r="R11" s="171"/>
      <c r="S11" s="171"/>
      <c r="T11" s="171"/>
      <c r="U11" s="171"/>
      <c r="V11" s="171"/>
      <c r="W11" s="171"/>
    </row>
    <row r="12" spans="1:27" ht="15.75" customHeight="1" thickBot="1">
      <c r="A12" s="23"/>
      <c r="B12" s="62" t="s">
        <v>85</v>
      </c>
      <c r="C12" s="61" t="s">
        <v>55</v>
      </c>
      <c r="D12" s="59" t="str">
        <f>'SAISIE DES DONNEES-ok'!D14</f>
        <v>014452002</v>
      </c>
      <c r="E12" s="82"/>
      <c r="F12" s="89"/>
      <c r="G12" s="186">
        <f>+'TAUX DE COUVERTURE'!E13</f>
        <v>28.558942688982942</v>
      </c>
      <c r="H12" s="217">
        <v>387732194.75</v>
      </c>
      <c r="I12" s="219">
        <f>'SAISIE DES DONNEES-ok'!F14</f>
        <v>1010301665</v>
      </c>
      <c r="J12" s="187">
        <f>100*I12/H12</f>
        <v>260.5668754567614</v>
      </c>
      <c r="K12" s="35">
        <v>1</v>
      </c>
      <c r="N12" s="14"/>
      <c r="O12" s="179"/>
      <c r="P12" s="170"/>
      <c r="Q12" s="172"/>
      <c r="R12" s="172"/>
      <c r="S12" s="172"/>
      <c r="T12" s="172"/>
      <c r="U12" s="172"/>
      <c r="V12" s="172"/>
      <c r="W12" s="172"/>
      <c r="X12" s="15"/>
      <c r="Y12" s="15"/>
      <c r="Z12" s="15"/>
      <c r="AA12" s="15"/>
    </row>
    <row r="13" spans="1:27" ht="15.75" customHeight="1" thickBot="1">
      <c r="A13" s="22"/>
      <c r="B13" s="62" t="s">
        <v>86</v>
      </c>
      <c r="C13" s="61" t="s">
        <v>54</v>
      </c>
      <c r="D13" s="59" t="str">
        <f>'SAISIE DES DONNEES-ok'!D15</f>
        <v>015452002</v>
      </c>
      <c r="E13" s="90"/>
      <c r="F13" s="83"/>
      <c r="G13" s="186">
        <f>+'TAUX DE COUVERTURE'!E14</f>
        <v>27.528089151582492</v>
      </c>
      <c r="H13" s="217">
        <v>373736750</v>
      </c>
      <c r="I13" s="219">
        <f>'SAISIE DES DONNEES-ok'!F15</f>
        <v>109166503.5</v>
      </c>
      <c r="J13" s="187">
        <f>100*I13/H13</f>
        <v>29.209464549579348</v>
      </c>
      <c r="K13" s="35">
        <v>1</v>
      </c>
      <c r="O13" s="179"/>
      <c r="P13" s="171"/>
      <c r="Q13" s="172"/>
      <c r="R13" s="172"/>
      <c r="S13" s="172"/>
      <c r="T13" s="172"/>
      <c r="U13" s="172"/>
      <c r="V13" s="172"/>
      <c r="W13" s="172"/>
      <c r="X13" s="15"/>
      <c r="Y13" s="15"/>
      <c r="Z13" s="15"/>
      <c r="AA13" s="15"/>
    </row>
    <row r="14" spans="1:23" ht="15.75" customHeight="1" thickBot="1">
      <c r="A14" s="23"/>
      <c r="B14" s="59" t="s">
        <v>40</v>
      </c>
      <c r="C14" s="62" t="s">
        <v>55</v>
      </c>
      <c r="D14" s="59" t="str">
        <f>'SAISIE DES DONNEES-ok'!D16</f>
        <v>011452002</v>
      </c>
      <c r="E14" s="82"/>
      <c r="F14" s="83"/>
      <c r="G14" s="186">
        <f>+'TAUX DE COUVERTURE'!E15</f>
        <v>13.156460781411141</v>
      </c>
      <c r="H14" s="217">
        <v>178619477.25</v>
      </c>
      <c r="I14" s="219">
        <f>'SAISIE DES DONNEES-ok'!F16</f>
        <v>169629785</v>
      </c>
      <c r="J14" s="187">
        <f>100*I14/H14</f>
        <v>94.9671265483451</v>
      </c>
      <c r="K14" s="35">
        <v>1</v>
      </c>
      <c r="O14" s="179"/>
      <c r="P14" s="170"/>
      <c r="Q14" s="172"/>
      <c r="R14" s="172"/>
      <c r="S14" s="172"/>
      <c r="T14" s="172"/>
      <c r="U14" s="172"/>
      <c r="V14" s="172"/>
      <c r="W14" s="172"/>
    </row>
    <row r="15" spans="1:23" ht="15.75" customHeight="1" thickBot="1">
      <c r="A15" s="23"/>
      <c r="B15" s="59" t="s">
        <v>39</v>
      </c>
      <c r="C15" s="62" t="s">
        <v>55</v>
      </c>
      <c r="D15" s="59" t="str">
        <f>'SAISIE DES DONNEES-ok'!D17</f>
        <v>010452002</v>
      </c>
      <c r="E15" s="82"/>
      <c r="F15" s="83"/>
      <c r="G15" s="186">
        <f>+'TAUX DE COUVERTURE'!E16</f>
        <v>6.87195825094655</v>
      </c>
      <c r="H15" s="217">
        <v>93297552.5</v>
      </c>
      <c r="I15" s="219">
        <f>'SAISIE DES DONNEES-ok'!F17</f>
        <v>223564997</v>
      </c>
      <c r="J15" s="187">
        <f>100*I15/H15</f>
        <v>239.6257897547741</v>
      </c>
      <c r="K15" s="35">
        <v>1</v>
      </c>
      <c r="O15" s="177"/>
      <c r="P15" s="171"/>
      <c r="Q15" s="173"/>
      <c r="R15" s="173"/>
      <c r="S15" s="173"/>
      <c r="T15" s="173"/>
      <c r="U15" s="173"/>
      <c r="V15" s="173"/>
      <c r="W15" s="173"/>
    </row>
    <row r="16" spans="1:23" ht="15.75" customHeight="1" thickBot="1">
      <c r="A16" s="23"/>
      <c r="B16" s="60" t="s">
        <v>54</v>
      </c>
      <c r="C16" s="63"/>
      <c r="D16" s="67"/>
      <c r="E16" s="84"/>
      <c r="F16" s="85">
        <f>SUM(G11:G15)</f>
        <v>218.76930272729257</v>
      </c>
      <c r="G16" s="237"/>
      <c r="H16" s="218"/>
      <c r="I16" s="219">
        <f>'SAISIE DES DONNEES-ok'!F18</f>
        <v>0</v>
      </c>
      <c r="J16" s="189">
        <f>SUMPRODUCT(G11:G15,J11:J15,K11:K15)/SUMPRODUCT(G11:G15,K11:K15)</f>
        <v>50.929105533138134</v>
      </c>
      <c r="K16" s="36"/>
      <c r="L16" s="238">
        <v>1</v>
      </c>
      <c r="O16" s="178">
        <f>J16</f>
        <v>50.929105533138134</v>
      </c>
      <c r="P16" s="171"/>
      <c r="Q16" s="173"/>
      <c r="R16" s="173"/>
      <c r="S16" s="173"/>
      <c r="T16" s="173"/>
      <c r="U16" s="173"/>
      <c r="V16" s="173"/>
      <c r="W16" s="173"/>
    </row>
    <row r="17" spans="1:23" ht="15.75" customHeight="1" thickBot="1">
      <c r="A17" s="23"/>
      <c r="B17" s="59" t="s">
        <v>83</v>
      </c>
      <c r="C17" s="59" t="s">
        <v>56</v>
      </c>
      <c r="D17" s="59" t="str">
        <f>'SAISIE DES DONNEES-ok'!D19</f>
        <v>012453007</v>
      </c>
      <c r="E17" s="82"/>
      <c r="F17" s="83"/>
      <c r="G17" s="186">
        <f>+'TAUX DE COUVERTURE'!E17</f>
        <v>115.29122585914524</v>
      </c>
      <c r="H17" s="217">
        <v>1534447009.25</v>
      </c>
      <c r="I17" s="219">
        <f>'SAISIE DES DONNEES-ok'!F19</f>
        <v>4599702198</v>
      </c>
      <c r="J17" s="187">
        <f>100*I17/H17</f>
        <v>299.7628572555413</v>
      </c>
      <c r="K17" s="35">
        <v>1</v>
      </c>
      <c r="O17" s="179"/>
      <c r="P17" s="171"/>
      <c r="Q17" s="171"/>
      <c r="R17" s="171"/>
      <c r="S17" s="171"/>
      <c r="T17" s="171"/>
      <c r="U17" s="171"/>
      <c r="V17" s="171"/>
      <c r="W17" s="171"/>
    </row>
    <row r="18" spans="1:27" ht="15.75" customHeight="1" thickBot="1">
      <c r="A18" s="23"/>
      <c r="B18" s="62" t="s">
        <v>39</v>
      </c>
      <c r="C18" s="61" t="s">
        <v>57</v>
      </c>
      <c r="D18" s="59" t="str">
        <f>'SAISIE DES DONNEES-ok'!D20</f>
        <v>010453007</v>
      </c>
      <c r="E18" s="82"/>
      <c r="F18" s="89"/>
      <c r="G18" s="186">
        <f>+'TAUX DE COUVERTURE'!E18</f>
        <v>71.45939077807803</v>
      </c>
      <c r="H18" s="217">
        <v>951075397.5</v>
      </c>
      <c r="I18" s="219">
        <f>'SAISIE DES DONNEES-ok'!F20</f>
        <v>1758598759</v>
      </c>
      <c r="J18" s="187">
        <f>100*I18/H18</f>
        <v>184.9063453457695</v>
      </c>
      <c r="K18" s="35">
        <v>1</v>
      </c>
      <c r="N18" s="14"/>
      <c r="O18" s="179"/>
      <c r="P18" s="170"/>
      <c r="Q18" s="172"/>
      <c r="R18" s="172"/>
      <c r="S18" s="172"/>
      <c r="T18" s="172"/>
      <c r="U18" s="172"/>
      <c r="V18" s="172"/>
      <c r="W18" s="172"/>
      <c r="X18" s="15"/>
      <c r="Y18" s="15"/>
      <c r="Z18" s="15"/>
      <c r="AA18" s="15"/>
    </row>
    <row r="19" spans="1:27" ht="15.75" customHeight="1" thickBot="1">
      <c r="A19" s="22"/>
      <c r="B19" s="62" t="s">
        <v>87</v>
      </c>
      <c r="C19" s="61" t="s">
        <v>58</v>
      </c>
      <c r="D19" s="59" t="str">
        <f>'SAISIE DES DONNEES-ok'!D21</f>
        <v>016453007</v>
      </c>
      <c r="E19" s="90"/>
      <c r="F19" s="83"/>
      <c r="G19" s="186">
        <f>+'TAUX DE COUVERTURE'!E19</f>
        <v>26.544543296783896</v>
      </c>
      <c r="H19" s="217">
        <v>353289634.75</v>
      </c>
      <c r="I19" s="219">
        <f>'SAISIE DES DONNEES-ok'!F21</f>
        <v>206341166</v>
      </c>
      <c r="J19" s="187">
        <f>100*I19/H19</f>
        <v>58.40566654213169</v>
      </c>
      <c r="K19" s="35">
        <v>1</v>
      </c>
      <c r="O19" s="179"/>
      <c r="P19" s="171"/>
      <c r="Q19" s="172"/>
      <c r="R19" s="172"/>
      <c r="S19" s="172"/>
      <c r="T19" s="172"/>
      <c r="U19" s="172"/>
      <c r="V19" s="172"/>
      <c r="W19" s="172"/>
      <c r="X19" s="15"/>
      <c r="Y19" s="15"/>
      <c r="Z19" s="15"/>
      <c r="AA19" s="15"/>
    </row>
    <row r="20" spans="1:23" ht="15.75" customHeight="1" thickBot="1">
      <c r="A20" s="23"/>
      <c r="B20" s="59" t="s">
        <v>88</v>
      </c>
      <c r="C20" s="62" t="s">
        <v>57</v>
      </c>
      <c r="D20" s="59" t="str">
        <f>'SAISIE DES DONNEES-ok'!D22</f>
        <v>017453007</v>
      </c>
      <c r="E20" s="82"/>
      <c r="F20" s="83"/>
      <c r="G20" s="186">
        <f>+'TAUX DE COUVERTURE'!E20</f>
        <v>23.228494297591677</v>
      </c>
      <c r="H20" s="217">
        <v>309155300.75</v>
      </c>
      <c r="I20" s="219">
        <f>'SAISIE DES DONNEES-ok'!F22</f>
        <v>800619693</v>
      </c>
      <c r="J20" s="187">
        <f>100*I20/H20</f>
        <v>258.97006813653996</v>
      </c>
      <c r="K20" s="35">
        <v>1</v>
      </c>
      <c r="O20" s="179"/>
      <c r="P20" s="170"/>
      <c r="Q20" s="172"/>
      <c r="R20" s="172"/>
      <c r="S20" s="172"/>
      <c r="T20" s="172"/>
      <c r="U20" s="172"/>
      <c r="V20" s="172"/>
      <c r="W20" s="172"/>
    </row>
    <row r="21" spans="1:23" ht="15.75" customHeight="1" thickBot="1">
      <c r="A21" s="23"/>
      <c r="B21" s="60" t="s">
        <v>57</v>
      </c>
      <c r="C21" s="63"/>
      <c r="D21" s="67"/>
      <c r="E21" s="84"/>
      <c r="F21" s="85">
        <f>SUM(G17:G20)</f>
        <v>236.52365423159887</v>
      </c>
      <c r="G21" s="191"/>
      <c r="H21" s="218"/>
      <c r="I21" s="219">
        <f>'SAISIE DES DONNEES-ok'!F23</f>
        <v>0</v>
      </c>
      <c r="J21" s="189">
        <f>SUMPRODUCT(G17:G20,J17:J20,K17:K20)/SUMPRODUCT(G17:G20,K17:K20)</f>
        <v>233.9688127366563</v>
      </c>
      <c r="K21" s="36"/>
      <c r="L21" s="33">
        <v>1</v>
      </c>
      <c r="O21" s="180">
        <f>J21</f>
        <v>233.9688127366563</v>
      </c>
      <c r="P21" s="171"/>
      <c r="Q21" s="173"/>
      <c r="R21" s="173"/>
      <c r="S21" s="173"/>
      <c r="T21" s="173"/>
      <c r="U21" s="173"/>
      <c r="V21" s="173"/>
      <c r="W21" s="173"/>
    </row>
    <row r="22" spans="1:27" ht="15.75" customHeight="1" thickBot="1">
      <c r="A22" s="22"/>
      <c r="B22" s="62" t="s">
        <v>42</v>
      </c>
      <c r="C22" s="61" t="s">
        <v>59</v>
      </c>
      <c r="D22" s="61" t="str">
        <f>'SAISIE DES DONNEES-ok'!D24</f>
        <v>018454003</v>
      </c>
      <c r="E22" s="90"/>
      <c r="F22" s="83"/>
      <c r="G22" s="186">
        <f>+'TAUX DE COUVERTURE'!E21</f>
        <v>252.2823004223847</v>
      </c>
      <c r="H22" s="217">
        <v>3418602734.25</v>
      </c>
      <c r="I22" s="219">
        <f>'SAISIE DES DONNEES-ok'!F24</f>
        <v>13487921494</v>
      </c>
      <c r="J22" s="187">
        <f>100*I22/H22</f>
        <v>394.5448635744769</v>
      </c>
      <c r="K22" s="35">
        <v>1</v>
      </c>
      <c r="O22" s="179"/>
      <c r="P22" s="171"/>
      <c r="Q22" s="172"/>
      <c r="R22" s="172"/>
      <c r="S22" s="172"/>
      <c r="T22" s="172"/>
      <c r="U22" s="172"/>
      <c r="V22" s="172"/>
      <c r="W22" s="172"/>
      <c r="X22" s="15"/>
      <c r="Y22" s="15"/>
      <c r="Z22" s="15"/>
      <c r="AA22" s="15"/>
    </row>
    <row r="23" spans="1:23" ht="15.75" customHeight="1" thickBot="1">
      <c r="A23" s="23"/>
      <c r="B23" s="59" t="s">
        <v>41</v>
      </c>
      <c r="C23" s="62" t="s">
        <v>59</v>
      </c>
      <c r="D23" s="61" t="str">
        <f>'SAISIE DES DONNEES-ok'!D25</f>
        <v>019454003</v>
      </c>
      <c r="E23" s="82"/>
      <c r="F23" s="83"/>
      <c r="G23" s="186">
        <f>+'TAUX DE COUVERTURE'!E22</f>
        <v>12.516799303856946</v>
      </c>
      <c r="H23" s="217">
        <v>169611440.25</v>
      </c>
      <c r="I23" s="219">
        <f>'SAISIE DES DONNEES-ok'!F25</f>
        <v>164645060</v>
      </c>
      <c r="J23" s="187">
        <f>100*I23/H23</f>
        <v>97.07190727071254</v>
      </c>
      <c r="K23" s="35">
        <v>1</v>
      </c>
      <c r="O23" s="179"/>
      <c r="P23" s="170"/>
      <c r="Q23" s="172"/>
      <c r="R23" s="172"/>
      <c r="S23" s="172"/>
      <c r="T23" s="172"/>
      <c r="U23" s="172"/>
      <c r="V23" s="172"/>
      <c r="W23" s="172"/>
    </row>
    <row r="24" spans="1:23" ht="15.75" customHeight="1" thickBot="1">
      <c r="A24" s="23"/>
      <c r="B24" s="60" t="s">
        <v>59</v>
      </c>
      <c r="C24" s="63"/>
      <c r="D24" s="67"/>
      <c r="E24" s="84"/>
      <c r="F24" s="85">
        <f>SUM(G22:G23)</f>
        <v>264.79909972624165</v>
      </c>
      <c r="G24" s="191"/>
      <c r="H24" s="184"/>
      <c r="I24" s="219">
        <f>'SAISIE DES DONNEES-ok'!F26</f>
        <v>0</v>
      </c>
      <c r="J24" s="189">
        <f>SUMPRODUCT(G22:G23,J22:J23,K22:K23)/SUMPRODUCT(G22:G23,K22:K23)</f>
        <v>380.48360242884377</v>
      </c>
      <c r="K24" s="36"/>
      <c r="L24" s="33">
        <v>1</v>
      </c>
      <c r="O24" s="180">
        <f>J24</f>
        <v>380.48360242884377</v>
      </c>
      <c r="P24" s="171"/>
      <c r="Q24" s="173"/>
      <c r="R24" s="173"/>
      <c r="S24" s="173"/>
      <c r="T24" s="173"/>
      <c r="U24" s="173"/>
      <c r="V24" s="173"/>
      <c r="W24" s="173"/>
    </row>
    <row r="25" spans="1:23" ht="15.75" customHeight="1" thickBot="1">
      <c r="A25" s="23"/>
      <c r="B25" s="86" t="s">
        <v>71</v>
      </c>
      <c r="C25" s="91"/>
      <c r="D25" s="92"/>
      <c r="E25" s="87">
        <f>SUM(F7:F24)</f>
        <v>934.3195611336441</v>
      </c>
      <c r="F25" s="93"/>
      <c r="G25" s="192"/>
      <c r="H25" s="185"/>
      <c r="I25" s="219">
        <v>0</v>
      </c>
      <c r="J25" s="190">
        <f>SUMPRODUCT(F7:F24,J7:J24,L7:L24)/SUMPRODUCT(F7:F24,L7:L24)</f>
        <v>252.62170087239508</v>
      </c>
      <c r="K25" s="36"/>
      <c r="L25" s="36"/>
      <c r="M25" s="34">
        <v>1</v>
      </c>
      <c r="O25" s="181">
        <f>J25</f>
        <v>252.62170087239508</v>
      </c>
      <c r="P25" s="170"/>
      <c r="Q25" s="174"/>
      <c r="R25" s="174"/>
      <c r="S25" s="174"/>
      <c r="T25" s="174"/>
      <c r="U25" s="174"/>
      <c r="V25" s="174"/>
      <c r="W25" s="174"/>
    </row>
    <row r="26" spans="1:23" s="7" customFormat="1" ht="15.75" customHeight="1" thickBot="1">
      <c r="A26" s="48"/>
      <c r="B26" s="62" t="s">
        <v>84</v>
      </c>
      <c r="C26" s="61" t="s">
        <v>60</v>
      </c>
      <c r="D26" s="61" t="str">
        <f>'SAISIE DES DONNEES-ok'!D27</f>
        <v>025461009</v>
      </c>
      <c r="E26" s="90"/>
      <c r="F26" s="83"/>
      <c r="G26" s="186">
        <f>+'TAUX DE COUVERTURE'!E23</f>
        <v>524.926326286679</v>
      </c>
      <c r="H26" s="217">
        <v>7316605663.31</v>
      </c>
      <c r="I26" s="219">
        <f>'SAISIE DES DONNEES-ok'!F27</f>
        <v>755113742</v>
      </c>
      <c r="J26" s="187">
        <f>100*I26/H26</f>
        <v>10.320547214763927</v>
      </c>
      <c r="K26" s="35">
        <v>1</v>
      </c>
      <c r="L26" s="11"/>
      <c r="M26" s="5"/>
      <c r="O26" s="179"/>
      <c r="P26" s="171"/>
      <c r="Q26" s="172"/>
      <c r="R26" s="172"/>
      <c r="S26" s="172"/>
      <c r="T26" s="172"/>
      <c r="U26" s="172"/>
      <c r="V26" s="172"/>
      <c r="W26" s="172"/>
    </row>
    <row r="27" spans="1:23" s="7" customFormat="1" ht="15.75" customHeight="1" thickBot="1">
      <c r="A27" s="23"/>
      <c r="B27" s="63" t="s">
        <v>63</v>
      </c>
      <c r="C27" s="64"/>
      <c r="D27" s="64"/>
      <c r="E27" s="94"/>
      <c r="F27" s="85">
        <f>G26</f>
        <v>524.926326286679</v>
      </c>
      <c r="G27" s="193"/>
      <c r="H27" s="218"/>
      <c r="I27" s="219">
        <v>0</v>
      </c>
      <c r="J27" s="189">
        <f>SUMPRODUCT(G26:G26,J26:J26,K26:K26)/SUMPRODUCT(G26:G26,K26:K26)</f>
        <v>10.320547214763927</v>
      </c>
      <c r="K27" s="36"/>
      <c r="L27" s="33">
        <v>1</v>
      </c>
      <c r="M27" s="5"/>
      <c r="O27" s="180">
        <f>J27</f>
        <v>10.320547214763927</v>
      </c>
      <c r="P27" s="170"/>
      <c r="Q27" s="173"/>
      <c r="R27" s="173"/>
      <c r="S27" s="173"/>
      <c r="T27" s="173"/>
      <c r="U27" s="173"/>
      <c r="V27" s="173"/>
      <c r="W27" s="173"/>
    </row>
    <row r="28" spans="1:23" s="7" customFormat="1" ht="15.75" customHeight="1" thickBot="1">
      <c r="A28" s="23"/>
      <c r="B28" s="59" t="s">
        <v>44</v>
      </c>
      <c r="C28" s="65" t="s">
        <v>95</v>
      </c>
      <c r="D28" s="65" t="str">
        <f>'SAISIE DES DONNEES-ok'!D29</f>
        <v>026462308</v>
      </c>
      <c r="E28" s="90"/>
      <c r="F28" s="89"/>
      <c r="G28" s="186">
        <f>+'TAUX DE COUVERTURE'!E24</f>
        <v>191.56484672900737</v>
      </c>
      <c r="H28" s="217">
        <v>2509080061.5</v>
      </c>
      <c r="I28" s="219">
        <f>'SAISIE DES DONNEES-ok'!F29</f>
        <v>4429014831</v>
      </c>
      <c r="J28" s="187">
        <f aca="true" t="shared" si="0" ref="J28:J33">100*I28/H28</f>
        <v>176.5194701819203</v>
      </c>
      <c r="K28" s="35">
        <v>1</v>
      </c>
      <c r="L28" s="11"/>
      <c r="M28" s="5"/>
      <c r="O28" s="179"/>
      <c r="P28" s="170"/>
      <c r="Q28" s="172"/>
      <c r="R28" s="172"/>
      <c r="S28" s="172"/>
      <c r="T28" s="172"/>
      <c r="U28" s="172"/>
      <c r="V28" s="172"/>
      <c r="W28" s="172"/>
    </row>
    <row r="29" spans="1:23" s="7" customFormat="1" ht="15.75" customHeight="1" thickBot="1">
      <c r="A29" s="23"/>
      <c r="B29" s="59" t="s">
        <v>92</v>
      </c>
      <c r="C29" s="65" t="s">
        <v>95</v>
      </c>
      <c r="D29" s="65" t="str">
        <f>'SAISIE DES DONNEES-ok'!D30</f>
        <v>027462308</v>
      </c>
      <c r="E29" s="90"/>
      <c r="F29" s="89"/>
      <c r="G29" s="186">
        <f>+'TAUX DE COUVERTURE'!E25</f>
        <v>167.5157656496204</v>
      </c>
      <c r="H29" s="217">
        <v>2194089754.75</v>
      </c>
      <c r="I29" s="219">
        <f>'SAISIE DES DONNEES-ok'!F30</f>
        <v>25784820</v>
      </c>
      <c r="J29" s="187">
        <f t="shared" si="0"/>
        <v>1.175194403245276</v>
      </c>
      <c r="K29" s="35">
        <v>1</v>
      </c>
      <c r="L29" s="11"/>
      <c r="M29" s="5"/>
      <c r="O29" s="179"/>
      <c r="P29" s="170"/>
      <c r="Q29" s="172"/>
      <c r="R29" s="172"/>
      <c r="S29" s="172"/>
      <c r="T29" s="172"/>
      <c r="U29" s="172"/>
      <c r="V29" s="172"/>
      <c r="W29" s="172"/>
    </row>
    <row r="30" spans="1:23" s="7" customFormat="1" ht="15.75" customHeight="1" thickBot="1">
      <c r="A30" s="23"/>
      <c r="B30" s="95" t="s">
        <v>43</v>
      </c>
      <c r="C30" s="62" t="s">
        <v>91</v>
      </c>
      <c r="D30" s="65" t="str">
        <f>'SAISIE DES DONNEES-ok'!D31</f>
        <v>028462108</v>
      </c>
      <c r="E30" s="90"/>
      <c r="F30" s="89"/>
      <c r="G30" s="186">
        <f>+'TAUX DE COUVERTURE'!E26</f>
        <v>112.19059042237782</v>
      </c>
      <c r="H30" s="217">
        <v>1536251460.25</v>
      </c>
      <c r="I30" s="219">
        <f>'SAISIE DES DONNEES-ok'!F31</f>
        <v>4634078621</v>
      </c>
      <c r="J30" s="187">
        <f t="shared" si="0"/>
        <v>301.6484436894126</v>
      </c>
      <c r="K30" s="35">
        <v>1</v>
      </c>
      <c r="L30" s="11"/>
      <c r="M30" s="5"/>
      <c r="O30" s="179"/>
      <c r="P30" s="171"/>
      <c r="Q30" s="172"/>
      <c r="R30" s="172"/>
      <c r="S30" s="172"/>
      <c r="T30" s="172"/>
      <c r="U30" s="172"/>
      <c r="V30" s="172"/>
      <c r="W30" s="172"/>
    </row>
    <row r="31" spans="1:23" s="7" customFormat="1" ht="15.75" customHeight="1" thickBot="1">
      <c r="A31" s="41"/>
      <c r="B31" s="59" t="s">
        <v>50</v>
      </c>
      <c r="C31" s="62" t="s">
        <v>91</v>
      </c>
      <c r="D31" s="62" t="str">
        <f>'SAISIE DES DONNEES-ok'!D32</f>
        <v>076462108</v>
      </c>
      <c r="E31" s="90"/>
      <c r="F31" s="89"/>
      <c r="G31" s="186">
        <f>+'TAUX DE COUVERTURE'!E27</f>
        <v>49.24328738775952</v>
      </c>
      <c r="H31" s="217">
        <v>686370062.5</v>
      </c>
      <c r="I31" s="219">
        <f>'SAISIE DES DONNEES-ok'!F32</f>
        <v>0</v>
      </c>
      <c r="J31" s="187">
        <f t="shared" si="0"/>
        <v>0</v>
      </c>
      <c r="K31" s="35">
        <v>1</v>
      </c>
      <c r="L31" s="11"/>
      <c r="M31" s="5"/>
      <c r="O31" s="179"/>
      <c r="P31" s="170"/>
      <c r="Q31" s="172"/>
      <c r="R31" s="172"/>
      <c r="S31" s="172"/>
      <c r="T31" s="172"/>
      <c r="U31" s="172"/>
      <c r="V31" s="172"/>
      <c r="W31" s="172"/>
    </row>
    <row r="32" spans="1:23" s="7" customFormat="1" ht="15.75" customHeight="1" thickBot="1">
      <c r="A32" s="23"/>
      <c r="B32" s="59" t="s">
        <v>93</v>
      </c>
      <c r="C32" s="65" t="s">
        <v>95</v>
      </c>
      <c r="D32" s="65" t="str">
        <f>'SAISIE DES DONNEES-ok'!D33</f>
        <v>029462308</v>
      </c>
      <c r="E32" s="90"/>
      <c r="F32" s="89"/>
      <c r="G32" s="186">
        <f>+'TAUX DE COUVERTURE'!E28</f>
        <v>57.47452979453395</v>
      </c>
      <c r="H32" s="217">
        <v>752790500</v>
      </c>
      <c r="I32" s="219">
        <f>'SAISIE DES DONNEES-ok'!F33</f>
        <v>127200000</v>
      </c>
      <c r="J32" s="187">
        <f t="shared" si="0"/>
        <v>16.89713140641387</v>
      </c>
      <c r="K32" s="35">
        <v>1</v>
      </c>
      <c r="L32" s="11"/>
      <c r="M32" s="5"/>
      <c r="O32" s="179"/>
      <c r="P32" s="170"/>
      <c r="Q32" s="172"/>
      <c r="R32" s="172"/>
      <c r="S32" s="172"/>
      <c r="T32" s="172"/>
      <c r="U32" s="172"/>
      <c r="V32" s="172"/>
      <c r="W32" s="172"/>
    </row>
    <row r="33" spans="1:23" s="7" customFormat="1" ht="15.75" customHeight="1" thickBot="1">
      <c r="A33" s="23"/>
      <c r="B33" s="59" t="s">
        <v>94</v>
      </c>
      <c r="C33" s="65" t="s">
        <v>95</v>
      </c>
      <c r="D33" s="65" t="str">
        <f>'SAISIE DES DONNEES-ok'!D34</f>
        <v>030462308</v>
      </c>
      <c r="E33" s="90"/>
      <c r="F33" s="89"/>
      <c r="G33" s="186">
        <f>+'TAUX DE COUVERTURE'!E29</f>
        <v>45.2736244055808</v>
      </c>
      <c r="H33" s="217">
        <v>592985353.25</v>
      </c>
      <c r="I33" s="219">
        <f>'SAISIE DES DONNEES-ok'!F34</f>
        <v>0</v>
      </c>
      <c r="J33" s="187">
        <f t="shared" si="0"/>
        <v>0</v>
      </c>
      <c r="K33" s="35">
        <v>1</v>
      </c>
      <c r="L33" s="11"/>
      <c r="M33" s="5"/>
      <c r="O33" s="179"/>
      <c r="P33" s="170"/>
      <c r="Q33" s="172"/>
      <c r="R33" s="172"/>
      <c r="S33" s="172"/>
      <c r="T33" s="172"/>
      <c r="U33" s="172"/>
      <c r="V33" s="172"/>
      <c r="W33" s="172"/>
    </row>
    <row r="34" spans="1:23" ht="15.75" customHeight="1" thickBot="1">
      <c r="A34" s="23"/>
      <c r="B34" s="64" t="s">
        <v>64</v>
      </c>
      <c r="C34" s="63"/>
      <c r="D34" s="64"/>
      <c r="E34" s="84"/>
      <c r="F34" s="85">
        <f>SUM(G28:G33)</f>
        <v>623.2626443888798</v>
      </c>
      <c r="G34" s="188"/>
      <c r="H34" s="218"/>
      <c r="I34" s="219">
        <v>0</v>
      </c>
      <c r="J34" s="189">
        <f>SUMPRODUCT(G28:G33,J28:J33,K28:K33)/SUMPRODUCT(G28:G33,K28:K33)</f>
        <v>110.4270585441276</v>
      </c>
      <c r="K34" s="36"/>
      <c r="L34" s="33">
        <v>1</v>
      </c>
      <c r="O34" s="180">
        <f>J34</f>
        <v>110.4270585441276</v>
      </c>
      <c r="P34" s="170"/>
      <c r="Q34" s="173"/>
      <c r="R34" s="173"/>
      <c r="S34" s="173"/>
      <c r="T34" s="173"/>
      <c r="U34" s="173"/>
      <c r="V34" s="173"/>
      <c r="W34" s="173"/>
    </row>
    <row r="35" spans="1:23" ht="15.75" customHeight="1" thickBot="1">
      <c r="A35" s="23"/>
      <c r="B35" s="59" t="s">
        <v>99</v>
      </c>
      <c r="C35" s="61" t="s">
        <v>98</v>
      </c>
      <c r="D35" s="61" t="str">
        <f>'SAISIE DES DONNEES-ok'!D36</f>
        <v>042463206</v>
      </c>
      <c r="E35" s="82"/>
      <c r="F35" s="106"/>
      <c r="G35" s="186">
        <f>+'TAUX DE COUVERTURE'!E30</f>
        <v>491.0164387667824</v>
      </c>
      <c r="H35" s="217">
        <v>6552352114.75</v>
      </c>
      <c r="I35" s="219">
        <f>'SAISIE DES DONNEES-ok'!F36</f>
        <v>17570368278</v>
      </c>
      <c r="J35" s="187">
        <f aca="true" t="shared" si="1" ref="J35:J42">100*I35/H35</f>
        <v>268.1536030160428</v>
      </c>
      <c r="K35" s="35">
        <v>1</v>
      </c>
      <c r="O35" s="179"/>
      <c r="P35" s="171"/>
      <c r="Q35" s="172"/>
      <c r="R35" s="172"/>
      <c r="S35" s="172"/>
      <c r="T35" s="172"/>
      <c r="U35" s="172"/>
      <c r="V35" s="172"/>
      <c r="W35" s="172"/>
    </row>
    <row r="36" spans="1:23" s="7" customFormat="1" ht="15.75" customHeight="1" thickBot="1">
      <c r="A36" s="23"/>
      <c r="B36" s="62" t="s">
        <v>100</v>
      </c>
      <c r="C36" s="61" t="s">
        <v>98</v>
      </c>
      <c r="D36" s="61" t="str">
        <f>'SAISIE DES DONNEES-ok'!D37</f>
        <v>043463206</v>
      </c>
      <c r="E36" s="82"/>
      <c r="F36" s="106"/>
      <c r="G36" s="186">
        <f>+'TAUX DE COUVERTURE'!E31</f>
        <v>212.13745072136908</v>
      </c>
      <c r="H36" s="217">
        <v>2830860973.5</v>
      </c>
      <c r="I36" s="219">
        <f>'SAISIE DES DONNEES-ok'!F37</f>
        <v>5349433953</v>
      </c>
      <c r="J36" s="187">
        <f t="shared" si="1"/>
        <v>188.96844469144327</v>
      </c>
      <c r="K36" s="35">
        <v>1</v>
      </c>
      <c r="L36" s="11"/>
      <c r="M36" s="5"/>
      <c r="O36" s="179"/>
      <c r="P36" s="170"/>
      <c r="Q36" s="172"/>
      <c r="R36" s="172"/>
      <c r="S36" s="172"/>
      <c r="T36" s="172"/>
      <c r="U36" s="172"/>
      <c r="V36" s="172"/>
      <c r="W36" s="172"/>
    </row>
    <row r="37" spans="1:23" s="7" customFormat="1" ht="15.75" customHeight="1" thickBot="1">
      <c r="A37" s="23"/>
      <c r="B37" s="62" t="s">
        <v>101</v>
      </c>
      <c r="C37" s="61" t="s">
        <v>98</v>
      </c>
      <c r="D37" s="61" t="str">
        <f>'SAISIE DES DONNEES-ok'!D38</f>
        <v>044463206</v>
      </c>
      <c r="E37" s="82"/>
      <c r="F37" s="106"/>
      <c r="G37" s="186">
        <f>+'TAUX DE COUVERTURE'!E32</f>
        <v>177.3325419413489</v>
      </c>
      <c r="H37" s="217">
        <v>2366408055.75</v>
      </c>
      <c r="I37" s="219">
        <f>'SAISIE DES DONNEES-ok'!F38</f>
        <v>4084527324</v>
      </c>
      <c r="J37" s="187">
        <f t="shared" si="1"/>
        <v>172.60452245652394</v>
      </c>
      <c r="K37" s="35">
        <v>1</v>
      </c>
      <c r="L37" s="11"/>
      <c r="M37" s="5"/>
      <c r="O37" s="179"/>
      <c r="P37" s="170"/>
      <c r="Q37" s="172"/>
      <c r="R37" s="172"/>
      <c r="S37" s="172"/>
      <c r="T37" s="172"/>
      <c r="U37" s="172"/>
      <c r="V37" s="172"/>
      <c r="W37" s="172"/>
    </row>
    <row r="38" spans="1:23" s="7" customFormat="1" ht="15.75" customHeight="1" thickBot="1">
      <c r="A38" s="23"/>
      <c r="B38" s="62" t="s">
        <v>102</v>
      </c>
      <c r="C38" s="61" t="s">
        <v>98</v>
      </c>
      <c r="D38" s="61" t="str">
        <f>'SAISIE DES DONNEES-ok'!D39</f>
        <v>045463206</v>
      </c>
      <c r="E38" s="82"/>
      <c r="F38" s="106"/>
      <c r="G38" s="186">
        <f>+'TAUX DE COUVERTURE'!E33</f>
        <v>87.34598304904038</v>
      </c>
      <c r="H38" s="217">
        <v>1165585490.75</v>
      </c>
      <c r="I38" s="219">
        <f>'SAISIE DES DONNEES-ok'!F39</f>
        <v>1766264712.6350257</v>
      </c>
      <c r="J38" s="187">
        <f t="shared" si="1"/>
        <v>151.53454865833277</v>
      </c>
      <c r="K38" s="35">
        <v>1</v>
      </c>
      <c r="L38" s="11"/>
      <c r="M38" s="5"/>
      <c r="O38" s="179"/>
      <c r="P38" s="170"/>
      <c r="Q38" s="172"/>
      <c r="R38" s="172"/>
      <c r="S38" s="172"/>
      <c r="T38" s="172"/>
      <c r="U38" s="172"/>
      <c r="V38" s="172"/>
      <c r="W38" s="172"/>
    </row>
    <row r="39" spans="1:23" ht="15.75" customHeight="1" thickBot="1">
      <c r="A39" s="23"/>
      <c r="B39" s="62" t="s">
        <v>96</v>
      </c>
      <c r="C39" s="65" t="s">
        <v>97</v>
      </c>
      <c r="D39" s="61" t="str">
        <f>'SAISIE DES DONNEES-ok'!D40</f>
        <v>047463106</v>
      </c>
      <c r="E39" s="82"/>
      <c r="F39" s="106"/>
      <c r="G39" s="186">
        <f>+'TAUX DE COUVERTURE'!E34</f>
        <v>86.96391073935186</v>
      </c>
      <c r="H39" s="217">
        <v>1184646994.25</v>
      </c>
      <c r="I39" s="219">
        <f>'SAISIE DES DONNEES-ok'!F40</f>
        <v>822186390</v>
      </c>
      <c r="J39" s="187">
        <f t="shared" si="1"/>
        <v>69.4034926852219</v>
      </c>
      <c r="K39" s="35">
        <v>1</v>
      </c>
      <c r="O39" s="179"/>
      <c r="P39" s="171"/>
      <c r="Q39" s="172"/>
      <c r="R39" s="172"/>
      <c r="S39" s="172"/>
      <c r="T39" s="172"/>
      <c r="U39" s="172"/>
      <c r="V39" s="172"/>
      <c r="W39" s="172"/>
    </row>
    <row r="40" spans="1:23" ht="15.75" customHeight="1" thickBot="1">
      <c r="A40" s="23"/>
      <c r="B40" s="59" t="s">
        <v>103</v>
      </c>
      <c r="C40" s="59" t="s">
        <v>98</v>
      </c>
      <c r="D40" s="61" t="str">
        <f>'SAISIE DES DONNEES-ok'!D41</f>
        <v>048463206</v>
      </c>
      <c r="E40" s="82"/>
      <c r="F40" s="106"/>
      <c r="G40" s="186">
        <f>+'TAUX DE COUVERTURE'!E35</f>
        <v>77.19094925482952</v>
      </c>
      <c r="H40" s="217">
        <v>1030071988.75</v>
      </c>
      <c r="I40" s="219">
        <f>'SAISIE DES DONNEES-ok'!F41</f>
        <v>1937633847</v>
      </c>
      <c r="J40" s="187">
        <f t="shared" si="1"/>
        <v>188.10664382314997</v>
      </c>
      <c r="K40" s="35">
        <v>1</v>
      </c>
      <c r="O40" s="179"/>
      <c r="P40" s="170"/>
      <c r="Q40" s="172"/>
      <c r="R40" s="172"/>
      <c r="S40" s="172"/>
      <c r="T40" s="172"/>
      <c r="U40" s="172"/>
      <c r="V40" s="172"/>
      <c r="W40" s="172"/>
    </row>
    <row r="41" spans="1:23" ht="15.75" customHeight="1" thickBot="1">
      <c r="A41" s="23"/>
      <c r="B41" s="62" t="s">
        <v>104</v>
      </c>
      <c r="C41" s="59" t="s">
        <v>98</v>
      </c>
      <c r="D41" s="61" t="str">
        <f>'SAISIE DES DONNEES-ok'!D42</f>
        <v>049463206</v>
      </c>
      <c r="E41" s="82"/>
      <c r="F41" s="106"/>
      <c r="G41" s="186">
        <f>+'TAUX DE COUVERTURE'!E36</f>
        <v>46.32664229162113</v>
      </c>
      <c r="H41" s="217">
        <v>618204297.5</v>
      </c>
      <c r="I41" s="219">
        <f>'SAISIE DES DONNEES-ok'!F42</f>
        <v>877276290</v>
      </c>
      <c r="J41" s="187">
        <f t="shared" si="1"/>
        <v>141.90718077303563</v>
      </c>
      <c r="K41" s="35">
        <v>1</v>
      </c>
      <c r="O41" s="179"/>
      <c r="P41" s="171"/>
      <c r="Q41" s="172"/>
      <c r="R41" s="172"/>
      <c r="S41" s="172"/>
      <c r="T41" s="172"/>
      <c r="U41" s="172"/>
      <c r="V41" s="172"/>
      <c r="W41" s="172"/>
    </row>
    <row r="42" spans="1:23" ht="15.75" customHeight="1" thickBot="1">
      <c r="A42" s="23"/>
      <c r="B42" s="59" t="s">
        <v>105</v>
      </c>
      <c r="C42" s="59" t="s">
        <v>109</v>
      </c>
      <c r="D42" s="61" t="str">
        <f>'SAISIE DES DONNEES-ok'!D43</f>
        <v>050463306</v>
      </c>
      <c r="E42" s="82"/>
      <c r="F42" s="106"/>
      <c r="G42" s="186">
        <f>+'TAUX DE COUVERTURE'!E37</f>
        <v>26.503201305751677</v>
      </c>
      <c r="H42" s="217">
        <v>369410835.5</v>
      </c>
      <c r="I42" s="219">
        <f>'SAISIE DES DONNEES-ok'!F43</f>
        <v>0</v>
      </c>
      <c r="J42" s="187">
        <f t="shared" si="1"/>
        <v>0</v>
      </c>
      <c r="K42" s="35">
        <v>1</v>
      </c>
      <c r="O42" s="179"/>
      <c r="P42" s="170"/>
      <c r="Q42" s="172"/>
      <c r="R42" s="172"/>
      <c r="S42" s="172"/>
      <c r="T42" s="172"/>
      <c r="U42" s="172"/>
      <c r="V42" s="172"/>
      <c r="W42" s="172"/>
    </row>
    <row r="43" spans="1:23" s="7" customFormat="1" ht="15.75" customHeight="1" thickBot="1">
      <c r="A43" s="23"/>
      <c r="B43" s="60" t="s">
        <v>65</v>
      </c>
      <c r="C43" s="60"/>
      <c r="D43" s="60"/>
      <c r="E43" s="84"/>
      <c r="F43" s="85">
        <f>SUM(G35:G42)</f>
        <v>1204.8171180700947</v>
      </c>
      <c r="G43" s="194"/>
      <c r="H43" s="218"/>
      <c r="I43" s="219">
        <v>0</v>
      </c>
      <c r="J43" s="189">
        <f>SUMPRODUCT(G35:G42,J35:J42,K35:K42)/SUMPRODUCT(G35:G42,K35:K42)</f>
        <v>201.46564425238813</v>
      </c>
      <c r="K43" s="36"/>
      <c r="L43" s="33">
        <v>1</v>
      </c>
      <c r="M43" s="5"/>
      <c r="O43" s="180">
        <f>J43</f>
        <v>201.46564425238813</v>
      </c>
      <c r="P43" s="171"/>
      <c r="Q43" s="173"/>
      <c r="R43" s="173"/>
      <c r="S43" s="173"/>
      <c r="T43" s="173"/>
      <c r="U43" s="173"/>
      <c r="V43" s="173"/>
      <c r="W43" s="173"/>
    </row>
    <row r="44" spans="1:23" s="7" customFormat="1" ht="15.75" customHeight="1" thickBot="1">
      <c r="A44" s="23"/>
      <c r="B44" s="96" t="s">
        <v>106</v>
      </c>
      <c r="C44" s="66" t="s">
        <v>110</v>
      </c>
      <c r="D44" s="66" t="str">
        <f>'SAISIE DES DONNEES-ok'!D45</f>
        <v>051464104</v>
      </c>
      <c r="E44" s="82"/>
      <c r="F44" s="89"/>
      <c r="G44" s="186">
        <f>+'TAUX DE COUVERTURE'!E38</f>
        <v>4210.141200875015</v>
      </c>
      <c r="H44" s="217">
        <v>58682412009.25</v>
      </c>
      <c r="I44" s="219">
        <f>'SAISIE DES DONNEES-ok'!F45</f>
        <v>114125673477.02472</v>
      </c>
      <c r="J44" s="187">
        <f aca="true" t="shared" si="2" ref="J44:J53">100*I44/H44</f>
        <v>194.48020210729462</v>
      </c>
      <c r="K44" s="35">
        <v>1</v>
      </c>
      <c r="L44" s="11"/>
      <c r="M44" s="5"/>
      <c r="O44" s="179"/>
      <c r="P44" s="170"/>
      <c r="Q44" s="172"/>
      <c r="R44" s="172"/>
      <c r="S44" s="172"/>
      <c r="T44" s="172"/>
      <c r="U44" s="172"/>
      <c r="V44" s="172"/>
      <c r="W44" s="172"/>
    </row>
    <row r="45" spans="1:23" s="7" customFormat="1" ht="15.75" customHeight="1" thickBot="1">
      <c r="A45" s="23"/>
      <c r="B45" s="97" t="s">
        <v>107</v>
      </c>
      <c r="C45" s="66" t="s">
        <v>110</v>
      </c>
      <c r="D45" s="66" t="str">
        <f>'SAISIE DES DONNEES-ok'!D46</f>
        <v>052464104</v>
      </c>
      <c r="E45" s="82"/>
      <c r="F45" s="89"/>
      <c r="G45" s="186">
        <f>+'TAUX DE COUVERTURE'!E39</f>
        <v>485.1356514921864</v>
      </c>
      <c r="H45" s="217">
        <v>6761989402</v>
      </c>
      <c r="I45" s="219">
        <f>'SAISIE DES DONNEES-ok'!F46</f>
        <v>9228788148</v>
      </c>
      <c r="J45" s="187">
        <f t="shared" si="2"/>
        <v>136.48036989336885</v>
      </c>
      <c r="K45" s="35">
        <v>1</v>
      </c>
      <c r="L45" s="11"/>
      <c r="M45" s="5"/>
      <c r="O45" s="179"/>
      <c r="P45" s="171"/>
      <c r="Q45" s="172"/>
      <c r="R45" s="172"/>
      <c r="S45" s="172"/>
      <c r="T45" s="172"/>
      <c r="U45" s="172"/>
      <c r="V45" s="172"/>
      <c r="W45" s="172"/>
    </row>
    <row r="46" spans="1:23" s="7" customFormat="1" ht="15.75" customHeight="1" thickBot="1">
      <c r="A46" s="23"/>
      <c r="B46" s="96" t="s">
        <v>111</v>
      </c>
      <c r="C46" s="66" t="s">
        <v>114</v>
      </c>
      <c r="D46" s="66" t="str">
        <f>'SAISIE DES DONNEES-ok'!D47</f>
        <v>053464304</v>
      </c>
      <c r="E46" s="82"/>
      <c r="F46" s="89"/>
      <c r="G46" s="186">
        <f>+'TAUX DE COUVERTURE'!E40</f>
        <v>397.08790952510947</v>
      </c>
      <c r="H46" s="217">
        <v>5272274008.75</v>
      </c>
      <c r="I46" s="219">
        <f>'SAISIE DES DONNEES-ok'!F47</f>
        <v>10169047651</v>
      </c>
      <c r="J46" s="187">
        <f t="shared" si="2"/>
        <v>192.87782907571173</v>
      </c>
      <c r="K46" s="35">
        <v>1</v>
      </c>
      <c r="L46" s="11"/>
      <c r="M46" s="5"/>
      <c r="O46" s="179"/>
      <c r="P46" s="170"/>
      <c r="Q46" s="172"/>
      <c r="R46" s="172"/>
      <c r="S46" s="172"/>
      <c r="T46" s="172"/>
      <c r="U46" s="172"/>
      <c r="V46" s="172"/>
      <c r="W46" s="172"/>
    </row>
    <row r="47" spans="1:23" s="7" customFormat="1" ht="15.75" customHeight="1" thickBot="1">
      <c r="A47" s="23"/>
      <c r="B47" s="97" t="s">
        <v>108</v>
      </c>
      <c r="C47" s="66" t="s">
        <v>110</v>
      </c>
      <c r="D47" s="66" t="str">
        <f>'SAISIE DES DONNEES-ok'!D48</f>
        <v>054464104</v>
      </c>
      <c r="E47" s="82"/>
      <c r="F47" s="89"/>
      <c r="G47" s="186">
        <f>+'TAUX DE COUVERTURE'!E41</f>
        <v>214.10277608867324</v>
      </c>
      <c r="H47" s="217">
        <v>2984238941</v>
      </c>
      <c r="I47" s="219">
        <f>'SAISIE DES DONNEES-ok'!F48</f>
        <v>2884398857.680858</v>
      </c>
      <c r="J47" s="187">
        <f t="shared" si="2"/>
        <v>96.65442059791344</v>
      </c>
      <c r="K47" s="35">
        <v>1</v>
      </c>
      <c r="L47" s="11"/>
      <c r="M47" s="5"/>
      <c r="O47" s="179"/>
      <c r="P47" s="171"/>
      <c r="Q47" s="172"/>
      <c r="R47" s="172"/>
      <c r="S47" s="172"/>
      <c r="T47" s="172"/>
      <c r="U47" s="172"/>
      <c r="V47" s="172"/>
      <c r="W47" s="172"/>
    </row>
    <row r="48" spans="1:23" s="7" customFormat="1" ht="15.75" customHeight="1" thickBot="1">
      <c r="A48" s="23"/>
      <c r="B48" s="96" t="s">
        <v>112</v>
      </c>
      <c r="C48" s="66" t="s">
        <v>114</v>
      </c>
      <c r="D48" s="66" t="str">
        <f>'SAISIE DES DONNEES-ok'!D49</f>
        <v>055464304</v>
      </c>
      <c r="E48" s="82"/>
      <c r="F48" s="89"/>
      <c r="G48" s="186">
        <f>+'TAUX DE COUVERTURE'!E42</f>
        <v>136.0334118150239</v>
      </c>
      <c r="H48" s="217">
        <v>1806162827.5</v>
      </c>
      <c r="I48" s="219">
        <f>'SAISIE DES DONNEES-ok'!F49</f>
        <v>3454079446</v>
      </c>
      <c r="J48" s="187">
        <f t="shared" si="2"/>
        <v>191.2385413656732</v>
      </c>
      <c r="K48" s="35">
        <v>1</v>
      </c>
      <c r="L48" s="11"/>
      <c r="M48" s="5"/>
      <c r="O48" s="179"/>
      <c r="P48" s="170"/>
      <c r="Q48" s="172"/>
      <c r="R48" s="172"/>
      <c r="S48" s="172"/>
      <c r="T48" s="172"/>
      <c r="U48" s="172"/>
      <c r="V48" s="172"/>
      <c r="W48" s="172"/>
    </row>
    <row r="49" spans="1:23" s="7" customFormat="1" ht="15.75" customHeight="1" thickBot="1">
      <c r="A49" s="23"/>
      <c r="B49" s="96" t="s">
        <v>115</v>
      </c>
      <c r="C49" s="66" t="s">
        <v>61</v>
      </c>
      <c r="D49" s="66" t="str">
        <f>'SAISIE DES DONNEES-ok'!D50</f>
        <v>056464404</v>
      </c>
      <c r="E49" s="82"/>
      <c r="F49" s="89"/>
      <c r="G49" s="186">
        <f>+'TAUX DE COUVERTURE'!E43</f>
        <v>76.98107318246493</v>
      </c>
      <c r="H49" s="217">
        <v>1049053103</v>
      </c>
      <c r="I49" s="219">
        <f>'SAISIE DES DONNEES-ok'!F50</f>
        <v>0</v>
      </c>
      <c r="J49" s="187">
        <f t="shared" si="2"/>
        <v>0</v>
      </c>
      <c r="K49" s="35">
        <v>1</v>
      </c>
      <c r="L49" s="11"/>
      <c r="M49" s="5"/>
      <c r="O49" s="179"/>
      <c r="P49" s="171"/>
      <c r="Q49" s="172"/>
      <c r="R49" s="172"/>
      <c r="S49" s="172"/>
      <c r="T49" s="172"/>
      <c r="U49" s="172"/>
      <c r="V49" s="172"/>
      <c r="W49" s="172"/>
    </row>
    <row r="50" spans="1:23" s="7" customFormat="1" ht="15.75" customHeight="1" thickBot="1">
      <c r="A50" s="23"/>
      <c r="B50" s="59" t="s">
        <v>116</v>
      </c>
      <c r="C50" s="59" t="s">
        <v>61</v>
      </c>
      <c r="D50" s="66" t="str">
        <f>'SAISIE DES DONNEES-ok'!D51</f>
        <v>057464404</v>
      </c>
      <c r="E50" s="82"/>
      <c r="F50" s="89"/>
      <c r="G50" s="186">
        <f>+'TAUX DE COUVERTURE'!E44</f>
        <v>74.91913608124138</v>
      </c>
      <c r="H50" s="217">
        <v>1020954228.5</v>
      </c>
      <c r="I50" s="219">
        <f>'SAISIE DES DONNEES-ok'!F51</f>
        <v>2440021</v>
      </c>
      <c r="J50" s="187">
        <f t="shared" si="2"/>
        <v>0.2389941617250474</v>
      </c>
      <c r="K50" s="35">
        <v>1</v>
      </c>
      <c r="L50" s="11"/>
      <c r="M50" s="5"/>
      <c r="O50" s="179"/>
      <c r="P50" s="170"/>
      <c r="Q50" s="172"/>
      <c r="R50" s="172"/>
      <c r="S50" s="172"/>
      <c r="T50" s="172"/>
      <c r="U50" s="172"/>
      <c r="V50" s="172"/>
      <c r="W50" s="172"/>
    </row>
    <row r="51" spans="1:23" s="7" customFormat="1" ht="15.75" customHeight="1" thickBot="1">
      <c r="A51" s="41"/>
      <c r="B51" s="62" t="s">
        <v>120</v>
      </c>
      <c r="C51" s="62" t="s">
        <v>114</v>
      </c>
      <c r="D51" s="62" t="str">
        <f>'SAISIE DES DONNEES-ok'!D52</f>
        <v>050464304</v>
      </c>
      <c r="E51" s="82"/>
      <c r="F51" s="83"/>
      <c r="G51" s="186">
        <f>+'TAUX DE COUVERTURE'!E45</f>
        <v>33.29042680037701</v>
      </c>
      <c r="H51" s="217">
        <v>464013544.5</v>
      </c>
      <c r="I51" s="219">
        <f>'SAISIE DES DONNEES-ok'!F52</f>
        <v>0</v>
      </c>
      <c r="J51" s="187">
        <f>100*I51/H51</f>
        <v>0</v>
      </c>
      <c r="K51" s="35">
        <v>1</v>
      </c>
      <c r="L51" s="11"/>
      <c r="M51" s="5"/>
      <c r="O51" s="241"/>
      <c r="P51" s="170"/>
      <c r="Q51" s="173"/>
      <c r="R51" s="173"/>
      <c r="S51" s="173"/>
      <c r="T51" s="173"/>
      <c r="U51" s="173"/>
      <c r="V51" s="173"/>
      <c r="W51" s="173"/>
    </row>
    <row r="52" spans="1:23" s="7" customFormat="1" ht="15.75" customHeight="1" thickBot="1">
      <c r="A52" s="23"/>
      <c r="B52" s="59" t="s">
        <v>113</v>
      </c>
      <c r="C52" s="59" t="s">
        <v>114</v>
      </c>
      <c r="D52" s="66" t="str">
        <f>'SAISIE DES DONNEES-ok'!D53</f>
        <v>058464304</v>
      </c>
      <c r="E52" s="82"/>
      <c r="F52" s="89"/>
      <c r="G52" s="186">
        <f>+'TAUX DE COUVERTURE'!E46</f>
        <v>69.42884521454496</v>
      </c>
      <c r="H52" s="217">
        <v>921830877.5</v>
      </c>
      <c r="I52" s="219">
        <f>'SAISIE DES DONNEES-ok'!F53</f>
        <v>1312099990</v>
      </c>
      <c r="J52" s="187">
        <f t="shared" si="2"/>
        <v>142.3363028973826</v>
      </c>
      <c r="K52" s="35">
        <v>1</v>
      </c>
      <c r="L52" s="11"/>
      <c r="M52" s="5"/>
      <c r="O52" s="179"/>
      <c r="P52" s="170"/>
      <c r="Q52" s="172"/>
      <c r="R52" s="172"/>
      <c r="S52" s="172"/>
      <c r="T52" s="172"/>
      <c r="U52" s="172"/>
      <c r="V52" s="172"/>
      <c r="W52" s="172"/>
    </row>
    <row r="53" spans="1:23" s="7" customFormat="1" ht="15.75" customHeight="1" thickBot="1">
      <c r="A53" s="23"/>
      <c r="B53" s="59" t="s">
        <v>45</v>
      </c>
      <c r="C53" s="59" t="s">
        <v>114</v>
      </c>
      <c r="D53" s="66" t="str">
        <f>'SAISIE DES DONNEES-ok'!D54</f>
        <v>059464304</v>
      </c>
      <c r="E53" s="82"/>
      <c r="F53" s="89"/>
      <c r="G53" s="186">
        <f>+'TAUX DE COUVERTURE'!E47</f>
        <v>55.60715397594599</v>
      </c>
      <c r="H53" s="217">
        <v>738315485.25</v>
      </c>
      <c r="I53" s="219">
        <f>'SAISIE DES DONNEES-ok'!F54</f>
        <v>331358741</v>
      </c>
      <c r="J53" s="187">
        <f t="shared" si="2"/>
        <v>44.88037263471442</v>
      </c>
      <c r="K53" s="35">
        <v>1</v>
      </c>
      <c r="L53" s="11"/>
      <c r="M53" s="5"/>
      <c r="O53" s="179"/>
      <c r="P53" s="171"/>
      <c r="Q53" s="172"/>
      <c r="R53" s="172"/>
      <c r="S53" s="172"/>
      <c r="T53" s="172"/>
      <c r="U53" s="172"/>
      <c r="V53" s="172"/>
      <c r="W53" s="172"/>
    </row>
    <row r="54" spans="1:23" ht="15.75" customHeight="1" thickBot="1">
      <c r="A54" s="23"/>
      <c r="B54" s="60" t="s">
        <v>66</v>
      </c>
      <c r="C54" s="63"/>
      <c r="D54" s="60"/>
      <c r="E54" s="84"/>
      <c r="F54" s="85">
        <f>SUM(G44:G53)</f>
        <v>5752.727585050581</v>
      </c>
      <c r="G54" s="188"/>
      <c r="H54" s="184"/>
      <c r="I54" s="219">
        <v>0</v>
      </c>
      <c r="J54" s="189">
        <f>SUMPRODUCT(G44:G53,J44:J53,K44:K53)/SUMPRODUCT(G44:G53,K44:K53)</f>
        <v>177.42795480150085</v>
      </c>
      <c r="K54" s="36"/>
      <c r="L54" s="33">
        <v>1</v>
      </c>
      <c r="O54" s="180">
        <f>J54</f>
        <v>177.42795480150085</v>
      </c>
      <c r="P54" s="170"/>
      <c r="Q54" s="173"/>
      <c r="R54" s="173"/>
      <c r="S54" s="173"/>
      <c r="T54" s="173"/>
      <c r="U54" s="173"/>
      <c r="V54" s="173"/>
      <c r="W54" s="173"/>
    </row>
    <row r="55" spans="1:23" ht="15.75" customHeight="1" thickBot="1">
      <c r="A55" s="23"/>
      <c r="B55" s="62" t="s">
        <v>117</v>
      </c>
      <c r="C55" s="62" t="s">
        <v>119</v>
      </c>
      <c r="D55" s="62" t="str">
        <f>'SAISIE DES DONNEES-ok'!D56</f>
        <v>061465123</v>
      </c>
      <c r="E55" s="82"/>
      <c r="F55" s="83"/>
      <c r="G55" s="186">
        <f>+'TAUX DE COUVERTURE'!E48</f>
        <v>23.805058024730176</v>
      </c>
      <c r="H55" s="217">
        <v>331803176.25</v>
      </c>
      <c r="I55" s="219">
        <f>'SAISIE DES DONNEES-ok'!F56</f>
        <v>0</v>
      </c>
      <c r="J55" s="187">
        <f>100*I55/H55</f>
        <v>0</v>
      </c>
      <c r="K55" s="35">
        <v>1</v>
      </c>
      <c r="O55" s="179"/>
      <c r="P55" s="171"/>
      <c r="Q55" s="172"/>
      <c r="R55" s="172"/>
      <c r="S55" s="172"/>
      <c r="T55" s="172"/>
      <c r="U55" s="172"/>
      <c r="V55" s="172"/>
      <c r="W55" s="172"/>
    </row>
    <row r="56" spans="1:23" ht="15.75" customHeight="1" thickBot="1">
      <c r="A56" s="23"/>
      <c r="B56" s="62" t="s">
        <v>118</v>
      </c>
      <c r="C56" s="62" t="s">
        <v>119</v>
      </c>
      <c r="D56" s="62" t="str">
        <f>'SAISIE DES DONNEES-ok'!D57</f>
        <v>062465123</v>
      </c>
      <c r="E56" s="82"/>
      <c r="F56" s="83"/>
      <c r="G56" s="186">
        <f>+'TAUX DE COUVERTURE'!E49</f>
        <v>2.3852197310044767</v>
      </c>
      <c r="H56" s="217">
        <v>33246022</v>
      </c>
      <c r="I56" s="219">
        <f>'SAISIE DES DONNEES-ok'!F57</f>
        <v>0</v>
      </c>
      <c r="J56" s="187">
        <f>100*I56/H56</f>
        <v>0</v>
      </c>
      <c r="K56" s="35">
        <v>1</v>
      </c>
      <c r="O56" s="179"/>
      <c r="P56" s="171"/>
      <c r="Q56" s="172"/>
      <c r="R56" s="172"/>
      <c r="S56" s="172"/>
      <c r="T56" s="172"/>
      <c r="U56" s="172"/>
      <c r="V56" s="172"/>
      <c r="W56" s="172"/>
    </row>
    <row r="57" spans="1:23" s="7" customFormat="1" ht="15.75" customHeight="1" thickBot="1">
      <c r="A57" s="41"/>
      <c r="B57" s="63" t="s">
        <v>142</v>
      </c>
      <c r="C57" s="60"/>
      <c r="D57" s="63"/>
      <c r="E57" s="94"/>
      <c r="F57" s="85">
        <f>SUM(G55:G56)</f>
        <v>26.190277755734652</v>
      </c>
      <c r="G57" s="194"/>
      <c r="H57" s="184"/>
      <c r="I57" s="219">
        <v>0</v>
      </c>
      <c r="J57" s="189">
        <f>SUMPRODUCT(G55:G56,J55:J56,K55:K56)/SUMPRODUCT(G55:G56,K55:K56)</f>
        <v>0</v>
      </c>
      <c r="K57" s="36"/>
      <c r="L57" s="33">
        <v>1</v>
      </c>
      <c r="M57" s="5"/>
      <c r="O57" s="180">
        <f>J57</f>
        <v>0</v>
      </c>
      <c r="P57" s="170"/>
      <c r="Q57" s="173"/>
      <c r="R57" s="173"/>
      <c r="S57" s="173"/>
      <c r="T57" s="173"/>
      <c r="U57" s="173"/>
      <c r="V57" s="173"/>
      <c r="W57" s="173"/>
    </row>
    <row r="58" spans="1:23" s="7" customFormat="1" ht="15.75" customHeight="1" thickBot="1">
      <c r="A58" s="41"/>
      <c r="B58" s="91" t="s">
        <v>72</v>
      </c>
      <c r="C58" s="86"/>
      <c r="D58" s="91"/>
      <c r="E58" s="87">
        <f>SUM(F26:F57)</f>
        <v>8131.9239515519685</v>
      </c>
      <c r="F58" s="88"/>
      <c r="G58" s="195"/>
      <c r="H58" s="185"/>
      <c r="I58" s="219">
        <v>0</v>
      </c>
      <c r="J58" s="190">
        <f>SUMPRODUCT(F26:F57,J26:J57,L26:L57)/SUMPRODUCT(F26:F57,L26:L57)</f>
        <v>164.495701419308</v>
      </c>
      <c r="K58" s="36"/>
      <c r="L58" s="36"/>
      <c r="M58" s="34">
        <v>1</v>
      </c>
      <c r="O58" s="182">
        <f>+J58</f>
        <v>164.495701419308</v>
      </c>
      <c r="P58" s="171"/>
      <c r="Q58" s="172"/>
      <c r="R58" s="172"/>
      <c r="S58" s="172"/>
      <c r="T58" s="172"/>
      <c r="U58" s="172"/>
      <c r="V58" s="172"/>
      <c r="W58" s="172"/>
    </row>
    <row r="59" spans="1:23" s="7" customFormat="1" ht="15.75" customHeight="1" thickBot="1">
      <c r="A59" s="41"/>
      <c r="B59" s="62" t="s">
        <v>46</v>
      </c>
      <c r="C59" s="59" t="s">
        <v>62</v>
      </c>
      <c r="D59" s="62" t="str">
        <f>'SAISIE DES DONNEES-ok'!D59</f>
        <v>063471032</v>
      </c>
      <c r="E59" s="104"/>
      <c r="F59" s="83"/>
      <c r="G59" s="196">
        <f>+'TAUX DE COUVERTURE'!E50</f>
        <v>52.18548012989844</v>
      </c>
      <c r="H59" s="217">
        <v>727379368</v>
      </c>
      <c r="I59" s="219">
        <f>'SAISIE DES DONNEES-ok'!F59</f>
        <v>1427284601</v>
      </c>
      <c r="J59" s="187">
        <f>100*I59/H59</f>
        <v>196.2228602832738</v>
      </c>
      <c r="K59" s="38">
        <v>1</v>
      </c>
      <c r="L59" s="9"/>
      <c r="M59" s="5"/>
      <c r="O59" s="179"/>
      <c r="P59" s="170"/>
      <c r="Q59" s="172"/>
      <c r="R59" s="172"/>
      <c r="S59" s="172"/>
      <c r="T59" s="172"/>
      <c r="U59" s="172"/>
      <c r="V59" s="172"/>
      <c r="W59" s="172"/>
    </row>
    <row r="60" spans="1:23" s="7" customFormat="1" ht="15.75" customHeight="1" thickBot="1">
      <c r="A60" s="41"/>
      <c r="B60" s="63" t="s">
        <v>62</v>
      </c>
      <c r="C60" s="60"/>
      <c r="D60" s="63"/>
      <c r="E60" s="105"/>
      <c r="F60" s="85">
        <f>G59</f>
        <v>52.18548012989844</v>
      </c>
      <c r="G60" s="197"/>
      <c r="H60" s="218"/>
      <c r="I60" s="219">
        <v>0</v>
      </c>
      <c r="J60" s="189">
        <f>SUMPRODUCT(G59:G59,J59:J59,K59:K59)/SUMPRODUCT(G59:G59,K59:K59)</f>
        <v>196.2228602832738</v>
      </c>
      <c r="K60" s="102"/>
      <c r="L60" s="33">
        <v>1</v>
      </c>
      <c r="M60" s="5"/>
      <c r="O60" s="180">
        <f>J60</f>
        <v>196.2228602832738</v>
      </c>
      <c r="P60" s="171"/>
      <c r="Q60" s="173"/>
      <c r="R60" s="173"/>
      <c r="S60" s="173"/>
      <c r="T60" s="173"/>
      <c r="U60" s="173"/>
      <c r="V60" s="173"/>
      <c r="W60" s="173"/>
    </row>
    <row r="61" spans="1:23" s="7" customFormat="1" ht="15.75" customHeight="1" thickBot="1">
      <c r="A61" s="41"/>
      <c r="B61" s="62" t="s">
        <v>47</v>
      </c>
      <c r="C61" s="62" t="s">
        <v>139</v>
      </c>
      <c r="D61" s="62" t="str">
        <f>'SAISIE DES DONNEES-ok'!D61</f>
        <v>072472818</v>
      </c>
      <c r="E61" s="90"/>
      <c r="F61" s="83"/>
      <c r="G61" s="186">
        <f>+'TAUX DE COUVERTURE'!E51</f>
        <v>453.6763167812165</v>
      </c>
      <c r="H61" s="217">
        <v>6323498255.75</v>
      </c>
      <c r="I61" s="219">
        <f>'SAISIE DES DONNEES-ok'!F61</f>
        <v>0</v>
      </c>
      <c r="J61" s="187">
        <f aca="true" t="shared" si="3" ref="J61:J73">100*I61/H61</f>
        <v>0</v>
      </c>
      <c r="K61" s="35">
        <v>1</v>
      </c>
      <c r="L61" s="11"/>
      <c r="M61" s="5"/>
      <c r="O61" s="179"/>
      <c r="P61" s="171"/>
      <c r="Q61" s="172"/>
      <c r="R61" s="172"/>
      <c r="S61" s="172"/>
      <c r="T61" s="172"/>
      <c r="U61" s="172"/>
      <c r="V61" s="172"/>
      <c r="W61" s="172"/>
    </row>
    <row r="62" spans="1:23" s="7" customFormat="1" ht="15.75" customHeight="1" thickBot="1">
      <c r="A62" s="41"/>
      <c r="B62" s="59" t="s">
        <v>124</v>
      </c>
      <c r="C62" s="59" t="s">
        <v>128</v>
      </c>
      <c r="D62" s="62" t="str">
        <f>'SAISIE DES DONNEES-ok'!D62</f>
        <v>073472218</v>
      </c>
      <c r="E62" s="90"/>
      <c r="F62" s="89"/>
      <c r="G62" s="186">
        <f>+'TAUX DE COUVERTURE'!E52</f>
        <v>107.80482291952268</v>
      </c>
      <c r="H62" s="217">
        <v>1479212987.25</v>
      </c>
      <c r="I62" s="219">
        <f>'SAISIE DES DONNEES-ok'!F62</f>
        <v>2272404032</v>
      </c>
      <c r="J62" s="187">
        <f t="shared" si="3"/>
        <v>153.62250410095567</v>
      </c>
      <c r="K62" s="35">
        <v>1</v>
      </c>
      <c r="L62" s="11"/>
      <c r="M62" s="5"/>
      <c r="O62" s="179"/>
      <c r="P62" s="170"/>
      <c r="Q62" s="172"/>
      <c r="R62" s="172"/>
      <c r="S62" s="172"/>
      <c r="T62" s="172"/>
      <c r="U62" s="172"/>
      <c r="V62" s="172"/>
      <c r="W62" s="172"/>
    </row>
    <row r="63" spans="1:23" s="7" customFormat="1" ht="15.75" customHeight="1" thickBot="1">
      <c r="A63" s="41"/>
      <c r="B63" s="62" t="s">
        <v>129</v>
      </c>
      <c r="C63" s="66" t="s">
        <v>130</v>
      </c>
      <c r="D63" s="62" t="str">
        <f>'SAISIE DES DONNEES-ok'!D63</f>
        <v>074472418</v>
      </c>
      <c r="E63" s="90"/>
      <c r="F63" s="83"/>
      <c r="G63" s="186">
        <f>+'TAUX DE COUVERTURE'!E53</f>
        <v>78.0539063225906</v>
      </c>
      <c r="H63" s="217">
        <v>1087942487.25</v>
      </c>
      <c r="I63" s="219">
        <f>'SAISIE DES DONNEES-ok'!F63</f>
        <v>248029141.1626445</v>
      </c>
      <c r="J63" s="187">
        <f t="shared" si="3"/>
        <v>22.79800118750666</v>
      </c>
      <c r="K63" s="35">
        <v>1</v>
      </c>
      <c r="L63" s="11"/>
      <c r="M63" s="5"/>
      <c r="O63" s="179"/>
      <c r="P63" s="170"/>
      <c r="Q63" s="172"/>
      <c r="R63" s="172"/>
      <c r="S63" s="172"/>
      <c r="T63" s="172"/>
      <c r="U63" s="172"/>
      <c r="V63" s="172"/>
      <c r="W63" s="172"/>
    </row>
    <row r="64" spans="1:23" s="7" customFormat="1" ht="15.75" customHeight="1" thickBot="1">
      <c r="A64" s="41"/>
      <c r="B64" s="62" t="s">
        <v>125</v>
      </c>
      <c r="C64" s="62" t="s">
        <v>128</v>
      </c>
      <c r="D64" s="62" t="str">
        <f>'SAISIE DES DONNEES-ok'!D64</f>
        <v>075472218</v>
      </c>
      <c r="E64" s="90"/>
      <c r="F64" s="83"/>
      <c r="G64" s="186">
        <f>+'TAUX DE COUVERTURE'!E54</f>
        <v>74.3931204778393</v>
      </c>
      <c r="H64" s="217">
        <v>1020763886</v>
      </c>
      <c r="I64" s="219">
        <f>'SAISIE DES DONNEES-ok'!F64</f>
        <v>217114763.8958348</v>
      </c>
      <c r="J64" s="187">
        <f t="shared" si="3"/>
        <v>21.269832022234652</v>
      </c>
      <c r="K64" s="35">
        <v>1</v>
      </c>
      <c r="L64" s="11"/>
      <c r="M64" s="5"/>
      <c r="O64" s="179"/>
      <c r="P64" s="171"/>
      <c r="Q64" s="172"/>
      <c r="R64" s="172"/>
      <c r="S64" s="172"/>
      <c r="T64" s="172"/>
      <c r="U64" s="172"/>
      <c r="V64" s="172"/>
      <c r="W64" s="172"/>
    </row>
    <row r="65" spans="1:23" s="7" customFormat="1" ht="15.75" customHeight="1" thickBot="1">
      <c r="A65" s="41"/>
      <c r="B65" s="62" t="s">
        <v>134</v>
      </c>
      <c r="C65" s="66" t="s">
        <v>138</v>
      </c>
      <c r="D65" s="62" t="str">
        <f>'SAISIE DES DONNEES-ok'!D65</f>
        <v>077472718</v>
      </c>
      <c r="E65" s="90"/>
      <c r="F65" s="83"/>
      <c r="G65" s="186">
        <f>+'TAUX DE COUVERTURE'!E55</f>
        <v>43.44918016279782</v>
      </c>
      <c r="H65" s="217">
        <v>588712021.5</v>
      </c>
      <c r="I65" s="219">
        <f>'SAISIE DES DONNEES-ok'!F65</f>
        <v>763426570</v>
      </c>
      <c r="J65" s="187">
        <f t="shared" si="3"/>
        <v>129.67742157784355</v>
      </c>
      <c r="K65" s="35">
        <v>1</v>
      </c>
      <c r="L65" s="11"/>
      <c r="M65" s="5"/>
      <c r="O65" s="179"/>
      <c r="P65" s="170"/>
      <c r="Q65" s="172"/>
      <c r="R65" s="172"/>
      <c r="S65" s="172"/>
      <c r="T65" s="172"/>
      <c r="U65" s="172"/>
      <c r="V65" s="172"/>
      <c r="W65" s="172"/>
    </row>
    <row r="66" spans="1:23" s="7" customFormat="1" ht="15.75" customHeight="1" thickBot="1">
      <c r="A66" s="41"/>
      <c r="B66" s="62" t="s">
        <v>123</v>
      </c>
      <c r="C66" s="66" t="s">
        <v>128</v>
      </c>
      <c r="D66" s="62" t="str">
        <f>'SAISIE DES DONNEES-ok'!D66</f>
        <v>078472218</v>
      </c>
      <c r="E66" s="90"/>
      <c r="F66" s="89"/>
      <c r="G66" s="186">
        <f>+'TAUX DE COUVERTURE'!E56</f>
        <v>34.72018871754381</v>
      </c>
      <c r="H66" s="217">
        <v>476403120.75</v>
      </c>
      <c r="I66" s="219">
        <f>'SAISIE DES DONNEES-ok'!F66</f>
        <v>918882878</v>
      </c>
      <c r="J66" s="187">
        <f t="shared" si="3"/>
        <v>192.8792734508971</v>
      </c>
      <c r="K66" s="35">
        <v>1</v>
      </c>
      <c r="L66" s="11"/>
      <c r="M66" s="5"/>
      <c r="O66" s="179"/>
      <c r="P66" s="171"/>
      <c r="Q66" s="172"/>
      <c r="R66" s="172"/>
      <c r="S66" s="172"/>
      <c r="T66" s="172"/>
      <c r="U66" s="172"/>
      <c r="V66" s="172"/>
      <c r="W66" s="172"/>
    </row>
    <row r="67" spans="1:23" s="7" customFormat="1" ht="15.75" customHeight="1" thickBot="1">
      <c r="A67" s="41"/>
      <c r="B67" s="62" t="s">
        <v>131</v>
      </c>
      <c r="C67" s="62" t="s">
        <v>136</v>
      </c>
      <c r="D67" s="62" t="str">
        <f>'SAISIE DES DONNEES-ok'!D67</f>
        <v>079472518</v>
      </c>
      <c r="E67" s="90"/>
      <c r="F67" s="83"/>
      <c r="G67" s="186">
        <f>+'TAUX DE COUVERTURE'!E57</f>
        <v>33.87289883914282</v>
      </c>
      <c r="H67" s="217">
        <v>465177899.5</v>
      </c>
      <c r="I67" s="219">
        <f>'SAISIE DES DONNEES-ok'!F67</f>
        <v>217114763.8958348</v>
      </c>
      <c r="J67" s="187">
        <f t="shared" si="3"/>
        <v>46.67349075035643</v>
      </c>
      <c r="K67" s="35">
        <v>1</v>
      </c>
      <c r="L67" s="11"/>
      <c r="M67" s="5"/>
      <c r="O67" s="179"/>
      <c r="P67" s="171"/>
      <c r="Q67" s="172"/>
      <c r="R67" s="172"/>
      <c r="S67" s="172"/>
      <c r="T67" s="172"/>
      <c r="U67" s="172"/>
      <c r="V67" s="172"/>
      <c r="W67" s="172"/>
    </row>
    <row r="68" spans="1:23" s="7" customFormat="1" ht="15.75" customHeight="1" thickBot="1">
      <c r="A68" s="41"/>
      <c r="B68" s="59" t="s">
        <v>122</v>
      </c>
      <c r="C68" s="59" t="s">
        <v>127</v>
      </c>
      <c r="D68" s="62" t="str">
        <f>'SAISIE DES DONNEES-ok'!D68</f>
        <v>080472118</v>
      </c>
      <c r="E68" s="90"/>
      <c r="F68" s="89"/>
      <c r="G68" s="186">
        <f>+'TAUX DE COUVERTURE'!E58</f>
        <v>29.895224248415705</v>
      </c>
      <c r="H68" s="217">
        <v>416690030.75</v>
      </c>
      <c r="I68" s="219">
        <f>'SAISIE DES DONNEES-ok'!F68</f>
        <v>328205862</v>
      </c>
      <c r="J68" s="187">
        <f t="shared" si="3"/>
        <v>78.76499022769097</v>
      </c>
      <c r="K68" s="35">
        <v>1</v>
      </c>
      <c r="L68" s="11"/>
      <c r="M68" s="5"/>
      <c r="O68" s="179"/>
      <c r="P68" s="170"/>
      <c r="Q68" s="172"/>
      <c r="R68" s="172"/>
      <c r="S68" s="172"/>
      <c r="T68" s="172"/>
      <c r="U68" s="172"/>
      <c r="V68" s="172"/>
      <c r="W68" s="172"/>
    </row>
    <row r="69" spans="1:23" s="7" customFormat="1" ht="15.75" customHeight="1" thickBot="1">
      <c r="A69" s="41"/>
      <c r="B69" s="62" t="s">
        <v>49</v>
      </c>
      <c r="C69" s="66" t="s">
        <v>130</v>
      </c>
      <c r="D69" s="62" t="str">
        <f>'SAISIE DES DONNEES-ok'!D69</f>
        <v>081472418</v>
      </c>
      <c r="E69" s="90"/>
      <c r="F69" s="83"/>
      <c r="G69" s="186">
        <f>+'TAUX DE COUVERTURE'!E59</f>
        <v>8.679372076794301</v>
      </c>
      <c r="H69" s="217">
        <v>120976106</v>
      </c>
      <c r="I69" s="219">
        <f>'SAISIE DES DONNEES-ok'!F69</f>
        <v>194435973</v>
      </c>
      <c r="J69" s="187">
        <f t="shared" si="3"/>
        <v>160.7226248462651</v>
      </c>
      <c r="K69" s="35">
        <v>1</v>
      </c>
      <c r="L69" s="11"/>
      <c r="M69" s="5"/>
      <c r="O69" s="179"/>
      <c r="P69" s="170"/>
      <c r="Q69" s="172"/>
      <c r="R69" s="172"/>
      <c r="S69" s="172"/>
      <c r="T69" s="172"/>
      <c r="U69" s="172"/>
      <c r="V69" s="172"/>
      <c r="W69" s="172"/>
    </row>
    <row r="70" spans="1:23" s="7" customFormat="1" ht="15.75" customHeight="1" thickBot="1">
      <c r="A70" s="41"/>
      <c r="B70" s="62" t="s">
        <v>135</v>
      </c>
      <c r="C70" s="62" t="s">
        <v>138</v>
      </c>
      <c r="D70" s="62" t="str">
        <f>'SAISIE DES DONNEES-ok'!D70</f>
        <v>082472718</v>
      </c>
      <c r="E70" s="90"/>
      <c r="F70" s="83"/>
      <c r="G70" s="186">
        <f>+'TAUX DE COUVERTURE'!E60</f>
        <v>7.4935445732223505</v>
      </c>
      <c r="H70" s="217">
        <v>101533326</v>
      </c>
      <c r="I70" s="219">
        <f>'SAISIE DES DONNEES-ok'!F70</f>
        <v>0</v>
      </c>
      <c r="J70" s="187">
        <f t="shared" si="3"/>
        <v>0</v>
      </c>
      <c r="K70" s="35">
        <v>1</v>
      </c>
      <c r="L70" s="11"/>
      <c r="M70" s="5"/>
      <c r="O70" s="179"/>
      <c r="P70" s="171"/>
      <c r="Q70" s="172"/>
      <c r="R70" s="172"/>
      <c r="S70" s="172"/>
      <c r="T70" s="172"/>
      <c r="U70" s="172"/>
      <c r="V70" s="172"/>
      <c r="W70" s="172"/>
    </row>
    <row r="71" spans="1:23" s="7" customFormat="1" ht="15.75" customHeight="1" thickBot="1">
      <c r="A71" s="41"/>
      <c r="B71" s="59" t="s">
        <v>132</v>
      </c>
      <c r="C71" s="59" t="s">
        <v>136</v>
      </c>
      <c r="D71" s="62" t="str">
        <f>'SAISIE DES DONNEES-ok'!D71</f>
        <v>083472518</v>
      </c>
      <c r="E71" s="90"/>
      <c r="F71" s="89"/>
      <c r="G71" s="186">
        <f>+'TAUX DE COUVERTURE'!E61</f>
        <v>5.7515124134646145</v>
      </c>
      <c r="H71" s="217">
        <v>78985754.25</v>
      </c>
      <c r="I71" s="219">
        <f>'SAISIE DES DONNEES-ok'!F71</f>
        <v>149781547</v>
      </c>
      <c r="J71" s="187">
        <f t="shared" si="3"/>
        <v>189.6310903431045</v>
      </c>
      <c r="K71" s="35">
        <v>1</v>
      </c>
      <c r="L71" s="11"/>
      <c r="M71" s="5"/>
      <c r="O71" s="179"/>
      <c r="P71" s="170"/>
      <c r="Q71" s="172"/>
      <c r="R71" s="172"/>
      <c r="S71" s="172"/>
      <c r="T71" s="172"/>
      <c r="U71" s="172"/>
      <c r="V71" s="172"/>
      <c r="W71" s="172"/>
    </row>
    <row r="72" spans="1:23" s="7" customFormat="1" ht="15.75" customHeight="1" thickBot="1">
      <c r="A72" s="41"/>
      <c r="B72" s="62" t="s">
        <v>51</v>
      </c>
      <c r="C72" s="66" t="s">
        <v>138</v>
      </c>
      <c r="D72" s="62" t="str">
        <f>'SAISIE DES DONNEES-ok'!D72</f>
        <v>084472718</v>
      </c>
      <c r="E72" s="90"/>
      <c r="F72" s="83"/>
      <c r="G72" s="186">
        <f>+'TAUX DE COUVERTURE'!E62</f>
        <v>2.350650806584745</v>
      </c>
      <c r="H72" s="217">
        <v>31850000</v>
      </c>
      <c r="I72" s="219">
        <f>'SAISIE DES DONNEES-ok'!F72</f>
        <v>0</v>
      </c>
      <c r="J72" s="187">
        <f t="shared" si="3"/>
        <v>0</v>
      </c>
      <c r="K72" s="35">
        <v>1</v>
      </c>
      <c r="L72" s="11"/>
      <c r="M72" s="5"/>
      <c r="O72" s="179"/>
      <c r="P72" s="170"/>
      <c r="Q72" s="172"/>
      <c r="R72" s="172"/>
      <c r="S72" s="172"/>
      <c r="T72" s="172"/>
      <c r="U72" s="172"/>
      <c r="V72" s="172"/>
      <c r="W72" s="172"/>
    </row>
    <row r="73" spans="1:23" s="7" customFormat="1" ht="15.75" customHeight="1" thickBot="1">
      <c r="A73" s="41"/>
      <c r="B73" s="62" t="s">
        <v>133</v>
      </c>
      <c r="C73" s="66" t="s">
        <v>137</v>
      </c>
      <c r="D73" s="62" t="str">
        <f>'SAISIE DES DONNEES-ok'!D73</f>
        <v>085472618</v>
      </c>
      <c r="E73" s="90"/>
      <c r="F73" s="89"/>
      <c r="G73" s="186">
        <f>+'TAUX DE COUVERTURE'!E63</f>
        <v>1.42585322154731</v>
      </c>
      <c r="H73" s="217">
        <v>19874038</v>
      </c>
      <c r="I73" s="219">
        <f>'SAISIE DES DONNEES-ok'!F73</f>
        <v>21896964</v>
      </c>
      <c r="J73" s="187">
        <f t="shared" si="3"/>
        <v>110.17873670162048</v>
      </c>
      <c r="K73" s="35">
        <v>1</v>
      </c>
      <c r="L73" s="11"/>
      <c r="M73" s="5"/>
      <c r="O73" s="179"/>
      <c r="P73" s="171"/>
      <c r="Q73" s="172"/>
      <c r="R73" s="172"/>
      <c r="S73" s="172"/>
      <c r="T73" s="172"/>
      <c r="U73" s="172"/>
      <c r="V73" s="172"/>
      <c r="W73" s="172"/>
    </row>
    <row r="74" spans="1:23" s="7" customFormat="1" ht="20.25" customHeight="1" thickBot="1">
      <c r="A74" s="41"/>
      <c r="B74" s="60" t="s">
        <v>67</v>
      </c>
      <c r="C74" s="67"/>
      <c r="D74" s="67"/>
      <c r="E74" s="94"/>
      <c r="F74" s="85">
        <f>SUM(G61:G73)</f>
        <v>881.5665915606826</v>
      </c>
      <c r="G74" s="194"/>
      <c r="H74" s="218"/>
      <c r="I74" s="219">
        <v>0</v>
      </c>
      <c r="J74" s="189">
        <f>SUMPRODUCT(G61:G73,J61:J73,K61:K73)/SUMPRODUCT(G61:G73,K61:K73)</f>
        <v>44.04957162681549</v>
      </c>
      <c r="K74" s="36"/>
      <c r="L74" s="33">
        <v>1</v>
      </c>
      <c r="M74" s="5"/>
      <c r="O74" s="180">
        <f>J74</f>
        <v>44.04957162681549</v>
      </c>
      <c r="P74" s="170"/>
      <c r="Q74" s="173"/>
      <c r="R74" s="173"/>
      <c r="S74" s="173"/>
      <c r="T74" s="173"/>
      <c r="U74" s="173"/>
      <c r="V74" s="173"/>
      <c r="W74" s="173"/>
    </row>
    <row r="75" spans="1:23" s="7" customFormat="1" ht="15.75" customHeight="1" thickBot="1">
      <c r="A75" s="41"/>
      <c r="B75" s="86" t="s">
        <v>73</v>
      </c>
      <c r="C75" s="92"/>
      <c r="D75" s="92"/>
      <c r="E75" s="87">
        <f>SUM(F59:F74)</f>
        <v>933.752071690581</v>
      </c>
      <c r="F75" s="88"/>
      <c r="G75" s="195"/>
      <c r="H75" s="185"/>
      <c r="I75" s="219">
        <v>0</v>
      </c>
      <c r="J75" s="190">
        <f>SUMPRODUCT(F59:F74,J59:J74,L59:L74)/SUMPRODUCT(F59:F74,L59:L74)</f>
        <v>52.554223313536895</v>
      </c>
      <c r="K75" s="36"/>
      <c r="L75" s="36"/>
      <c r="M75" s="34">
        <v>1</v>
      </c>
      <c r="O75" s="181">
        <f>J75</f>
        <v>52.554223313536895</v>
      </c>
      <c r="P75" s="171"/>
      <c r="Q75" s="174"/>
      <c r="R75" s="174"/>
      <c r="S75" s="174"/>
      <c r="T75" s="174"/>
      <c r="U75" s="174"/>
      <c r="V75" s="174"/>
      <c r="W75" s="174"/>
    </row>
    <row r="76" spans="1:23" ht="15.75" customHeight="1" thickBot="1">
      <c r="A76" s="23"/>
      <c r="B76" s="98"/>
      <c r="C76" s="98"/>
      <c r="D76" s="98"/>
      <c r="E76" s="99"/>
      <c r="F76" s="100"/>
      <c r="G76" s="198"/>
      <c r="H76" s="199"/>
      <c r="I76" s="199"/>
      <c r="J76" s="200"/>
      <c r="O76" s="177"/>
      <c r="P76" s="171"/>
      <c r="Q76" s="23"/>
      <c r="R76" s="23"/>
      <c r="S76" s="23"/>
      <c r="T76" s="23"/>
      <c r="U76" s="23"/>
      <c r="V76" s="23"/>
      <c r="W76" s="23"/>
    </row>
    <row r="77" spans="1:7" ht="12" customHeight="1">
      <c r="A77" s="6"/>
      <c r="E77" s="45">
        <f>SUM(E7:E75)</f>
        <v>9999.995584376193</v>
      </c>
      <c r="F77" s="44">
        <f>SUM(F7:F75)</f>
        <v>9999.995584376195</v>
      </c>
      <c r="G77" s="43">
        <f>SUM(G7:G75)</f>
        <v>9999.9955843762</v>
      </c>
    </row>
    <row r="78" ht="12" customHeight="1" thickBot="1">
      <c r="A78" s="6"/>
    </row>
    <row r="79" spans="1:10" ht="18.75" customHeight="1" thickBot="1">
      <c r="A79" s="107"/>
      <c r="B79" s="337" t="s">
        <v>16</v>
      </c>
      <c r="C79" s="338"/>
      <c r="D79" s="338"/>
      <c r="E79" s="338"/>
      <c r="F79" s="338"/>
      <c r="G79" s="338"/>
      <c r="H79" s="338"/>
      <c r="I79" s="347"/>
      <c r="J79" s="32">
        <f>SUMPRODUCT(E7:E75,J7:J75,M7:M75)/SUMPRODUCT(E7:E75,M7:M75)</f>
        <v>162.2769262439906</v>
      </c>
    </row>
    <row r="81" ht="19.5" customHeight="1"/>
  </sheetData>
  <sheetProtection/>
  <mergeCells count="3">
    <mergeCell ref="B2:D2"/>
    <mergeCell ref="J5:J6"/>
    <mergeCell ref="B79:I79"/>
  </mergeCells>
  <printOptions/>
  <pageMargins left="0.787401575" right="0.787401575" top="0.984251969" bottom="0.984251969" header="0.4921259845" footer="0.492125984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">
    <tabColor indexed="10"/>
  </sheetPr>
  <dimension ref="A2:M97"/>
  <sheetViews>
    <sheetView zoomScale="120" zoomScaleNormal="120" zoomScalePageLayoutView="0" workbookViewId="0" topLeftCell="A58">
      <selection activeCell="C69" sqref="C69"/>
    </sheetView>
  </sheetViews>
  <sheetFormatPr defaultColWidth="11.421875" defaultRowHeight="12" customHeight="1"/>
  <cols>
    <col min="1" max="1" width="3.421875" style="6" customWidth="1"/>
    <col min="2" max="2" width="50.421875" style="3" customWidth="1"/>
    <col min="3" max="3" width="28.140625" style="22" customWidth="1"/>
    <col min="4" max="4" width="21.00390625" style="3" customWidth="1"/>
    <col min="5" max="5" width="17.28125" style="31" customWidth="1"/>
    <col min="6" max="6" width="19.57421875" style="22" customWidth="1"/>
    <col min="7" max="7" width="11.421875" style="23" customWidth="1"/>
    <col min="8" max="8" width="13.7109375" style="22" customWidth="1"/>
    <col min="9" max="16384" width="11.421875" style="22" customWidth="1"/>
  </cols>
  <sheetData>
    <row r="1" ht="12" customHeight="1" thickBot="1"/>
    <row r="2" spans="2:13" s="16" customFormat="1" ht="19.5" customHeight="1" thickBot="1">
      <c r="B2" s="342" t="s">
        <v>82</v>
      </c>
      <c r="C2" s="343"/>
      <c r="D2" s="343"/>
      <c r="E2" s="344"/>
      <c r="F2" s="159"/>
      <c r="G2" s="160"/>
      <c r="H2" s="161"/>
      <c r="I2" s="19"/>
      <c r="J2" s="21"/>
      <c r="K2" s="19"/>
      <c r="L2" s="18"/>
      <c r="M2" s="17"/>
    </row>
    <row r="3" spans="2:13" s="16" customFormat="1" ht="19.5" customHeight="1">
      <c r="B3" s="42"/>
      <c r="C3" s="42"/>
      <c r="D3" s="42"/>
      <c r="E3" s="42"/>
      <c r="F3" s="159"/>
      <c r="G3" s="160"/>
      <c r="H3" s="161"/>
      <c r="I3" s="19"/>
      <c r="J3" s="21"/>
      <c r="K3" s="19"/>
      <c r="L3" s="18"/>
      <c r="M3" s="17"/>
    </row>
    <row r="4" ht="12" customHeight="1" thickBot="1"/>
    <row r="5" spans="2:3" ht="18" customHeight="1" thickBot="1">
      <c r="B5" s="49" t="s">
        <v>18</v>
      </c>
      <c r="C5" s="24">
        <f>F68</f>
        <v>96.93050074122537</v>
      </c>
    </row>
    <row r="6" ht="12" customHeight="1" thickBot="1"/>
    <row r="7" spans="2:6" ht="15" customHeight="1" thickBot="1">
      <c r="B7" s="46" t="s">
        <v>9</v>
      </c>
      <c r="C7" s="47" t="s">
        <v>36</v>
      </c>
      <c r="D7" s="47" t="s">
        <v>37</v>
      </c>
      <c r="E7" s="348" t="s">
        <v>75</v>
      </c>
      <c r="F7" s="167" t="s">
        <v>10</v>
      </c>
    </row>
    <row r="8" spans="2:7" ht="15" customHeight="1" thickBot="1">
      <c r="B8" s="50"/>
      <c r="C8" s="8"/>
      <c r="D8" s="8"/>
      <c r="E8" s="349"/>
      <c r="F8" s="51" t="s">
        <v>11</v>
      </c>
      <c r="G8" s="23" t="s">
        <v>2</v>
      </c>
    </row>
    <row r="9" spans="2:7" ht="15.75" customHeight="1" thickBot="1">
      <c r="B9" s="206" t="s">
        <v>39</v>
      </c>
      <c r="C9" s="207" t="s">
        <v>52</v>
      </c>
      <c r="D9" s="208" t="str">
        <f>'CALCUL INDICES'!D7</f>
        <v>010451001</v>
      </c>
      <c r="E9" s="210">
        <v>185.9149622684952</v>
      </c>
      <c r="F9" s="53">
        <v>1</v>
      </c>
      <c r="G9" s="53">
        <v>1</v>
      </c>
    </row>
    <row r="10" spans="2:7" ht="15.75" customHeight="1" thickBot="1">
      <c r="B10" s="206" t="s">
        <v>40</v>
      </c>
      <c r="C10" s="207" t="s">
        <v>52</v>
      </c>
      <c r="D10" s="208" t="str">
        <f>'CALCUL INDICES'!D8</f>
        <v>011451001</v>
      </c>
      <c r="E10" s="210">
        <v>21.857329424122028</v>
      </c>
      <c r="F10" s="53">
        <v>1</v>
      </c>
      <c r="G10" s="53">
        <v>1</v>
      </c>
    </row>
    <row r="11" spans="2:7" ht="15.75" customHeight="1" thickBot="1">
      <c r="B11" s="206" t="s">
        <v>83</v>
      </c>
      <c r="C11" s="207" t="s">
        <v>52</v>
      </c>
      <c r="D11" s="208" t="str">
        <f>'CALCUL INDICES'!D9</f>
        <v>012451001</v>
      </c>
      <c r="E11" s="210">
        <v>6.455212755893856</v>
      </c>
      <c r="F11" s="53">
        <v>1</v>
      </c>
      <c r="G11" s="53">
        <v>1</v>
      </c>
    </row>
    <row r="12" spans="2:7" ht="15.75" customHeight="1" thickBot="1">
      <c r="B12" s="206" t="s">
        <v>84</v>
      </c>
      <c r="C12" s="207" t="s">
        <v>54</v>
      </c>
      <c r="D12" s="208" t="str">
        <f>'CALCUL INDICES'!D11</f>
        <v>025452002</v>
      </c>
      <c r="E12" s="210">
        <v>142.65385185436944</v>
      </c>
      <c r="F12" s="53">
        <v>1</v>
      </c>
      <c r="G12" s="53">
        <v>1</v>
      </c>
    </row>
    <row r="13" spans="2:7" ht="15.75" customHeight="1" thickBot="1">
      <c r="B13" s="206" t="s">
        <v>85</v>
      </c>
      <c r="C13" s="207" t="s">
        <v>54</v>
      </c>
      <c r="D13" s="208" t="str">
        <f>'CALCUL INDICES'!D12</f>
        <v>014452002</v>
      </c>
      <c r="E13" s="210">
        <v>28.558942688982942</v>
      </c>
      <c r="F13" s="53">
        <v>1</v>
      </c>
      <c r="G13" s="53">
        <v>0</v>
      </c>
    </row>
    <row r="14" spans="2:7" ht="15.75" customHeight="1" thickBot="1">
      <c r="B14" s="206" t="s">
        <v>86</v>
      </c>
      <c r="C14" s="207" t="s">
        <v>54</v>
      </c>
      <c r="D14" s="208" t="str">
        <f>'CALCUL INDICES'!D13</f>
        <v>015452002</v>
      </c>
      <c r="E14" s="210">
        <v>27.528089151582492</v>
      </c>
      <c r="F14" s="300">
        <v>0</v>
      </c>
      <c r="G14" s="53">
        <v>1</v>
      </c>
    </row>
    <row r="15" spans="2:7" ht="15.75" customHeight="1" thickBot="1">
      <c r="B15" s="206" t="s">
        <v>40</v>
      </c>
      <c r="C15" s="207" t="s">
        <v>54</v>
      </c>
      <c r="D15" s="208" t="str">
        <f>'CALCUL INDICES'!D14</f>
        <v>011452002</v>
      </c>
      <c r="E15" s="210">
        <v>13.156460781411141</v>
      </c>
      <c r="F15" s="53">
        <v>1</v>
      </c>
      <c r="G15" s="53">
        <v>1</v>
      </c>
    </row>
    <row r="16" spans="2:7" ht="15.75" customHeight="1" thickBot="1">
      <c r="B16" s="206" t="s">
        <v>39</v>
      </c>
      <c r="C16" s="207" t="s">
        <v>54</v>
      </c>
      <c r="D16" s="208" t="str">
        <f>'CALCUL INDICES'!D15</f>
        <v>010452002</v>
      </c>
      <c r="E16" s="210">
        <v>6.87195825094655</v>
      </c>
      <c r="F16" s="53">
        <v>1</v>
      </c>
      <c r="G16" s="53">
        <v>1</v>
      </c>
    </row>
    <row r="17" spans="2:7" ht="15.75" customHeight="1" thickBot="1">
      <c r="B17" s="206" t="s">
        <v>83</v>
      </c>
      <c r="C17" s="207" t="s">
        <v>57</v>
      </c>
      <c r="D17" s="208" t="str">
        <f>'CALCUL INDICES'!D17</f>
        <v>012453007</v>
      </c>
      <c r="E17" s="210">
        <v>115.29122585914524</v>
      </c>
      <c r="F17" s="53">
        <v>1</v>
      </c>
      <c r="G17" s="53">
        <v>1</v>
      </c>
    </row>
    <row r="18" spans="2:7" ht="15.75" customHeight="1" thickBot="1">
      <c r="B18" s="206" t="s">
        <v>39</v>
      </c>
      <c r="C18" s="207" t="s">
        <v>57</v>
      </c>
      <c r="D18" s="208" t="str">
        <f>'CALCUL INDICES'!D18</f>
        <v>010453007</v>
      </c>
      <c r="E18" s="210">
        <v>71.45939077807803</v>
      </c>
      <c r="F18" s="53">
        <v>1</v>
      </c>
      <c r="G18" s="53">
        <v>1</v>
      </c>
    </row>
    <row r="19" spans="2:7" ht="15.75" customHeight="1" thickBot="1">
      <c r="B19" s="206" t="s">
        <v>87</v>
      </c>
      <c r="C19" s="207" t="s">
        <v>57</v>
      </c>
      <c r="D19" s="208" t="str">
        <f>'CALCUL INDICES'!D19</f>
        <v>016453007</v>
      </c>
      <c r="E19" s="210">
        <v>26.544543296783896</v>
      </c>
      <c r="F19" s="53">
        <v>1</v>
      </c>
      <c r="G19" s="53">
        <v>1</v>
      </c>
    </row>
    <row r="20" spans="2:7" ht="15.75" customHeight="1" thickBot="1">
      <c r="B20" s="206" t="s">
        <v>88</v>
      </c>
      <c r="C20" s="207" t="s">
        <v>57</v>
      </c>
      <c r="D20" s="208" t="str">
        <f>'CALCUL INDICES'!D20</f>
        <v>017453007</v>
      </c>
      <c r="E20" s="210">
        <v>23.228494297591677</v>
      </c>
      <c r="F20" s="53">
        <v>1</v>
      </c>
      <c r="G20" s="53">
        <v>0</v>
      </c>
    </row>
    <row r="21" spans="2:7" ht="15.75" customHeight="1" thickBot="1">
      <c r="B21" s="206" t="s">
        <v>89</v>
      </c>
      <c r="C21" s="207" t="s">
        <v>59</v>
      </c>
      <c r="D21" s="208" t="str">
        <f>'CALCUL INDICES'!D22</f>
        <v>018454003</v>
      </c>
      <c r="E21" s="210">
        <v>252.2823004223847</v>
      </c>
      <c r="F21" s="53">
        <v>1</v>
      </c>
      <c r="G21" s="53">
        <v>1</v>
      </c>
    </row>
    <row r="22" spans="2:7" ht="15.75" customHeight="1" thickBot="1">
      <c r="B22" s="206" t="s">
        <v>41</v>
      </c>
      <c r="C22" s="207" t="s">
        <v>59</v>
      </c>
      <c r="D22" s="208" t="str">
        <f>'CALCUL INDICES'!D23</f>
        <v>019454003</v>
      </c>
      <c r="E22" s="210">
        <v>12.516799303856946</v>
      </c>
      <c r="F22" s="53">
        <v>1</v>
      </c>
      <c r="G22" s="53">
        <v>1</v>
      </c>
    </row>
    <row r="23" spans="2:7" ht="15.75" customHeight="1" thickBot="1">
      <c r="B23" s="206" t="s">
        <v>84</v>
      </c>
      <c r="C23" s="207" t="s">
        <v>90</v>
      </c>
      <c r="D23" s="208" t="str">
        <f>'CALCUL INDICES'!D26</f>
        <v>025461009</v>
      </c>
      <c r="E23" s="210">
        <v>524.926326286679</v>
      </c>
      <c r="F23" s="53">
        <v>1</v>
      </c>
      <c r="G23" s="53">
        <v>1</v>
      </c>
    </row>
    <row r="24" spans="2:7" ht="15.75" customHeight="1" thickBot="1">
      <c r="B24" s="206" t="s">
        <v>44</v>
      </c>
      <c r="C24" s="207" t="s">
        <v>95</v>
      </c>
      <c r="D24" s="208" t="str">
        <f>'CALCUL INDICES'!D28</f>
        <v>026462308</v>
      </c>
      <c r="E24" s="210">
        <v>191.56484672900737</v>
      </c>
      <c r="F24" s="53">
        <v>1</v>
      </c>
      <c r="G24" s="53">
        <v>1</v>
      </c>
    </row>
    <row r="25" spans="2:7" ht="15.75" customHeight="1" thickBot="1">
      <c r="B25" s="206" t="s">
        <v>210</v>
      </c>
      <c r="C25" s="207" t="s">
        <v>95</v>
      </c>
      <c r="D25" s="208" t="str">
        <f>'CALCUL INDICES'!D29</f>
        <v>027462308</v>
      </c>
      <c r="E25" s="210">
        <v>167.5157656496204</v>
      </c>
      <c r="F25" s="53">
        <v>1</v>
      </c>
      <c r="G25" s="53">
        <v>1</v>
      </c>
    </row>
    <row r="26" spans="2:7" ht="15.75" customHeight="1" thickBot="1">
      <c r="B26" s="206" t="s">
        <v>43</v>
      </c>
      <c r="C26" s="207" t="s">
        <v>91</v>
      </c>
      <c r="D26" s="208" t="str">
        <f>'CALCUL INDICES'!D30</f>
        <v>028462108</v>
      </c>
      <c r="E26" s="210">
        <v>112.19059042237782</v>
      </c>
      <c r="F26" s="53">
        <v>1</v>
      </c>
      <c r="G26" s="53">
        <v>1</v>
      </c>
    </row>
    <row r="27" spans="2:7" ht="17.25" customHeight="1" thickBot="1">
      <c r="B27" s="232" t="s">
        <v>50</v>
      </c>
      <c r="C27" s="207" t="s">
        <v>91</v>
      </c>
      <c r="D27" s="208" t="str">
        <f>'CALCUL INDICES'!D31</f>
        <v>076462108</v>
      </c>
      <c r="E27" s="210">
        <v>49.24328738775952</v>
      </c>
      <c r="F27" s="53">
        <v>1</v>
      </c>
      <c r="G27" s="53">
        <v>1</v>
      </c>
    </row>
    <row r="28" spans="2:7" ht="15.75" customHeight="1" thickBot="1">
      <c r="B28" s="206" t="s">
        <v>93</v>
      </c>
      <c r="C28" s="207" t="s">
        <v>95</v>
      </c>
      <c r="D28" s="208" t="str">
        <f>'CALCUL INDICES'!D32</f>
        <v>029462308</v>
      </c>
      <c r="E28" s="210">
        <v>57.47452979453395</v>
      </c>
      <c r="F28" s="53">
        <v>1</v>
      </c>
      <c r="G28" s="53">
        <v>1</v>
      </c>
    </row>
    <row r="29" spans="2:7" ht="15.75" customHeight="1" thickBot="1">
      <c r="B29" s="206" t="s">
        <v>94</v>
      </c>
      <c r="C29" s="207" t="s">
        <v>95</v>
      </c>
      <c r="D29" s="208" t="str">
        <f>'CALCUL INDICES'!D33</f>
        <v>030462308</v>
      </c>
      <c r="E29" s="210">
        <v>45.2736244055808</v>
      </c>
      <c r="F29" s="53">
        <v>1</v>
      </c>
      <c r="G29" s="53">
        <v>1</v>
      </c>
    </row>
    <row r="30" spans="2:7" ht="15.75" customHeight="1" thickBot="1">
      <c r="B30" s="206" t="s">
        <v>99</v>
      </c>
      <c r="C30" s="207" t="s">
        <v>98</v>
      </c>
      <c r="D30" s="208" t="str">
        <f>'CALCUL INDICES'!D35</f>
        <v>042463206</v>
      </c>
      <c r="E30" s="210">
        <v>491.0164387667824</v>
      </c>
      <c r="F30" s="53">
        <v>1</v>
      </c>
      <c r="G30" s="53">
        <v>1</v>
      </c>
    </row>
    <row r="31" spans="2:7" ht="15.75" customHeight="1" thickBot="1">
      <c r="B31" s="206" t="s">
        <v>100</v>
      </c>
      <c r="C31" s="207" t="s">
        <v>98</v>
      </c>
      <c r="D31" s="208" t="str">
        <f>'CALCUL INDICES'!D36</f>
        <v>043463206</v>
      </c>
      <c r="E31" s="210">
        <v>212.13745072136908</v>
      </c>
      <c r="F31" s="53">
        <v>1</v>
      </c>
      <c r="G31" s="53">
        <v>1</v>
      </c>
    </row>
    <row r="32" spans="2:7" ht="15.75" customHeight="1" thickBot="1">
      <c r="B32" s="206" t="s">
        <v>101</v>
      </c>
      <c r="C32" s="207" t="s">
        <v>98</v>
      </c>
      <c r="D32" s="208" t="str">
        <f>'CALCUL INDICES'!D37</f>
        <v>044463206</v>
      </c>
      <c r="E32" s="210">
        <v>177.3325419413489</v>
      </c>
      <c r="F32" s="53">
        <v>1</v>
      </c>
      <c r="G32" s="53">
        <v>1</v>
      </c>
    </row>
    <row r="33" spans="2:7" ht="15.75" customHeight="1" thickBot="1">
      <c r="B33" s="206" t="s">
        <v>102</v>
      </c>
      <c r="C33" s="207" t="s">
        <v>98</v>
      </c>
      <c r="D33" s="208" t="str">
        <f>'CALCUL INDICES'!D38</f>
        <v>045463206</v>
      </c>
      <c r="E33" s="210">
        <v>87.34598304904038</v>
      </c>
      <c r="F33" s="53">
        <v>0</v>
      </c>
      <c r="G33" s="53">
        <v>0</v>
      </c>
    </row>
    <row r="34" spans="2:7" ht="15.75" customHeight="1" thickBot="1">
      <c r="B34" s="206" t="s">
        <v>96</v>
      </c>
      <c r="C34" s="207" t="s">
        <v>97</v>
      </c>
      <c r="D34" s="208" t="str">
        <f>'CALCUL INDICES'!D39</f>
        <v>047463106</v>
      </c>
      <c r="E34" s="210">
        <v>86.96391073935186</v>
      </c>
      <c r="F34" s="53">
        <v>1</v>
      </c>
      <c r="G34" s="53">
        <v>1</v>
      </c>
    </row>
    <row r="35" spans="2:7" ht="15.75" customHeight="1" thickBot="1">
      <c r="B35" s="206" t="s">
        <v>103</v>
      </c>
      <c r="C35" s="207" t="s">
        <v>98</v>
      </c>
      <c r="D35" s="208" t="str">
        <f>'CALCUL INDICES'!D40</f>
        <v>048463206</v>
      </c>
      <c r="E35" s="210">
        <v>77.19094925482952</v>
      </c>
      <c r="F35" s="53">
        <v>1</v>
      </c>
      <c r="G35" s="53">
        <v>1</v>
      </c>
    </row>
    <row r="36" spans="2:7" ht="15.75" customHeight="1" thickBot="1">
      <c r="B36" s="206" t="s">
        <v>104</v>
      </c>
      <c r="C36" s="207" t="s">
        <v>98</v>
      </c>
      <c r="D36" s="208" t="str">
        <f>'CALCUL INDICES'!D41</f>
        <v>049463206</v>
      </c>
      <c r="E36" s="210">
        <v>46.32664229162113</v>
      </c>
      <c r="F36" s="53">
        <v>1</v>
      </c>
      <c r="G36" s="53">
        <v>1</v>
      </c>
    </row>
    <row r="37" spans="2:7" ht="15.75" customHeight="1" thickBot="1">
      <c r="B37" s="206" t="s">
        <v>105</v>
      </c>
      <c r="C37" s="207" t="s">
        <v>109</v>
      </c>
      <c r="D37" s="208" t="str">
        <f>'CALCUL INDICES'!D42</f>
        <v>050463306</v>
      </c>
      <c r="E37" s="210">
        <v>26.503201305751677</v>
      </c>
      <c r="F37" s="53">
        <v>1</v>
      </c>
      <c r="G37" s="53">
        <v>1</v>
      </c>
    </row>
    <row r="38" spans="2:7" ht="15.75" customHeight="1" thickBot="1">
      <c r="B38" s="206" t="s">
        <v>106</v>
      </c>
      <c r="C38" s="207" t="s">
        <v>110</v>
      </c>
      <c r="D38" s="208" t="str">
        <f>'CALCUL INDICES'!D44</f>
        <v>051464104</v>
      </c>
      <c r="E38" s="210">
        <v>4210.141200875015</v>
      </c>
      <c r="F38" s="53">
        <v>1</v>
      </c>
      <c r="G38" s="53">
        <v>1</v>
      </c>
    </row>
    <row r="39" spans="2:7" ht="15.75" customHeight="1" thickBot="1">
      <c r="B39" s="232" t="s">
        <v>107</v>
      </c>
      <c r="C39" s="207" t="s">
        <v>110</v>
      </c>
      <c r="D39" s="208" t="str">
        <f>'CALCUL INDICES'!D45</f>
        <v>052464104</v>
      </c>
      <c r="E39" s="210">
        <v>485.1356514921864</v>
      </c>
      <c r="F39" s="53">
        <v>1</v>
      </c>
      <c r="G39" s="53">
        <v>1</v>
      </c>
    </row>
    <row r="40" spans="2:7" ht="15.75" customHeight="1" thickBot="1">
      <c r="B40" s="206" t="s">
        <v>111</v>
      </c>
      <c r="C40" s="207" t="s">
        <v>114</v>
      </c>
      <c r="D40" s="208" t="str">
        <f>'CALCUL INDICES'!D46</f>
        <v>053464304</v>
      </c>
      <c r="E40" s="210">
        <v>397.08790952510947</v>
      </c>
      <c r="F40" s="53">
        <v>1</v>
      </c>
      <c r="G40" s="53">
        <v>1</v>
      </c>
    </row>
    <row r="41" spans="2:7" ht="15.75" customHeight="1" thickBot="1">
      <c r="B41" s="232" t="s">
        <v>211</v>
      </c>
      <c r="C41" s="207" t="s">
        <v>110</v>
      </c>
      <c r="D41" s="208" t="str">
        <f>'CALCUL INDICES'!D47</f>
        <v>054464104</v>
      </c>
      <c r="E41" s="210">
        <v>214.10277608867324</v>
      </c>
      <c r="F41" s="53">
        <v>1</v>
      </c>
      <c r="G41" s="53">
        <v>1</v>
      </c>
    </row>
    <row r="42" spans="2:7" ht="15.75" customHeight="1" thickBot="1">
      <c r="B42" s="232" t="s">
        <v>112</v>
      </c>
      <c r="C42" s="207" t="s">
        <v>114</v>
      </c>
      <c r="D42" s="208" t="str">
        <f>'CALCUL INDICES'!D48</f>
        <v>055464304</v>
      </c>
      <c r="E42" s="210">
        <v>136.0334118150239</v>
      </c>
      <c r="F42" s="53">
        <v>1</v>
      </c>
      <c r="G42" s="301">
        <v>1</v>
      </c>
    </row>
    <row r="43" spans="2:7" ht="15.75" customHeight="1" thickBot="1">
      <c r="B43" s="206" t="s">
        <v>115</v>
      </c>
      <c r="C43" s="207" t="s">
        <v>61</v>
      </c>
      <c r="D43" s="208" t="str">
        <f>'CALCUL INDICES'!D49</f>
        <v>056464404</v>
      </c>
      <c r="E43" s="210">
        <v>76.98107318246493</v>
      </c>
      <c r="F43" s="53">
        <v>1</v>
      </c>
      <c r="G43" s="301">
        <v>1</v>
      </c>
    </row>
    <row r="44" spans="2:7" ht="15.75" customHeight="1" thickBot="1">
      <c r="B44" s="206" t="s">
        <v>116</v>
      </c>
      <c r="C44" s="207" t="s">
        <v>61</v>
      </c>
      <c r="D44" s="208" t="str">
        <f>'CALCUL INDICES'!D50</f>
        <v>057464404</v>
      </c>
      <c r="E44" s="210">
        <v>74.91913608124138</v>
      </c>
      <c r="F44" s="53">
        <v>1</v>
      </c>
      <c r="G44" s="301">
        <v>1</v>
      </c>
    </row>
    <row r="45" spans="2:7" ht="15.75" customHeight="1" thickBot="1">
      <c r="B45" s="206" t="s">
        <v>120</v>
      </c>
      <c r="C45" s="207" t="s">
        <v>114</v>
      </c>
      <c r="D45" s="208" t="str">
        <f>'CALCUL INDICES'!D51</f>
        <v>050464304</v>
      </c>
      <c r="E45" s="210">
        <v>33.29042680037701</v>
      </c>
      <c r="F45" s="53">
        <v>1</v>
      </c>
      <c r="G45" s="53">
        <v>1</v>
      </c>
    </row>
    <row r="46" spans="2:7" ht="15.75" customHeight="1" thickBot="1">
      <c r="B46" s="206" t="s">
        <v>113</v>
      </c>
      <c r="C46" s="207" t="s">
        <v>114</v>
      </c>
      <c r="D46" s="208" t="str">
        <f>'CALCUL INDICES'!D52</f>
        <v>058464304</v>
      </c>
      <c r="E46" s="210">
        <v>69.42884521454496</v>
      </c>
      <c r="F46" s="53">
        <v>1</v>
      </c>
      <c r="G46" s="53">
        <v>1</v>
      </c>
    </row>
    <row r="47" spans="2:7" ht="15.75" customHeight="1" thickBot="1">
      <c r="B47" s="206" t="s">
        <v>45</v>
      </c>
      <c r="C47" s="207" t="s">
        <v>114</v>
      </c>
      <c r="D47" s="208" t="str">
        <f>'CALCUL INDICES'!D53</f>
        <v>059464304</v>
      </c>
      <c r="E47" s="210">
        <v>55.60715397594599</v>
      </c>
      <c r="F47" s="53">
        <v>1</v>
      </c>
      <c r="G47" s="53">
        <v>1</v>
      </c>
    </row>
    <row r="48" spans="2:7" ht="15.75" customHeight="1" thickBot="1">
      <c r="B48" s="206" t="s">
        <v>117</v>
      </c>
      <c r="C48" s="207" t="s">
        <v>119</v>
      </c>
      <c r="D48" s="208" t="str">
        <f>'CALCUL INDICES'!D55</f>
        <v>061465123</v>
      </c>
      <c r="E48" s="210">
        <v>23.805058024730176</v>
      </c>
      <c r="F48" s="53">
        <v>1</v>
      </c>
      <c r="G48" s="53">
        <v>1</v>
      </c>
    </row>
    <row r="49" spans="2:7" ht="15.75" customHeight="1" thickBot="1">
      <c r="B49" s="206" t="s">
        <v>118</v>
      </c>
      <c r="C49" s="207" t="s">
        <v>119</v>
      </c>
      <c r="D49" s="208" t="str">
        <f>'CALCUL INDICES'!D56</f>
        <v>062465123</v>
      </c>
      <c r="E49" s="210">
        <v>2.3852197310044767</v>
      </c>
      <c r="F49" s="53">
        <v>1</v>
      </c>
      <c r="G49" s="53">
        <v>1</v>
      </c>
    </row>
    <row r="50" spans="2:7" ht="15.75" customHeight="1" thickBot="1">
      <c r="B50" s="206" t="s">
        <v>121</v>
      </c>
      <c r="C50" s="207" t="s">
        <v>126</v>
      </c>
      <c r="D50" s="208" t="str">
        <f>'CALCUL INDICES'!D59</f>
        <v>063471032</v>
      </c>
      <c r="E50" s="210">
        <v>52.18548012989844</v>
      </c>
      <c r="F50" s="53">
        <v>1</v>
      </c>
      <c r="G50" s="53">
        <v>1</v>
      </c>
    </row>
    <row r="51" spans="2:7" ht="16.5" customHeight="1" thickBot="1">
      <c r="B51" s="232" t="s">
        <v>47</v>
      </c>
      <c r="C51" s="207" t="s">
        <v>139</v>
      </c>
      <c r="D51" s="208" t="str">
        <f>'CALCUL INDICES'!D61</f>
        <v>072472818</v>
      </c>
      <c r="E51" s="210">
        <v>453.6763167812165</v>
      </c>
      <c r="F51" s="53">
        <v>1</v>
      </c>
      <c r="G51" s="53">
        <v>1</v>
      </c>
    </row>
    <row r="52" spans="2:7" ht="15.75" customHeight="1" thickBot="1">
      <c r="B52" s="232" t="s">
        <v>124</v>
      </c>
      <c r="C52" s="207" t="s">
        <v>128</v>
      </c>
      <c r="D52" s="208" t="str">
        <f>'CALCUL INDICES'!D62</f>
        <v>073472218</v>
      </c>
      <c r="E52" s="210">
        <v>107.80482291952268</v>
      </c>
      <c r="F52" s="315">
        <v>1</v>
      </c>
      <c r="G52" s="53">
        <v>1</v>
      </c>
    </row>
    <row r="53" spans="2:7" ht="15.75" customHeight="1" thickBot="1">
      <c r="B53" s="232" t="s">
        <v>129</v>
      </c>
      <c r="C53" s="207" t="s">
        <v>130</v>
      </c>
      <c r="D53" s="208" t="str">
        <f>'CALCUL INDICES'!D63</f>
        <v>074472418</v>
      </c>
      <c r="E53" s="210">
        <v>78.0539063225906</v>
      </c>
      <c r="F53" s="53">
        <v>0</v>
      </c>
      <c r="G53" s="53">
        <v>0</v>
      </c>
    </row>
    <row r="54" spans="2:7" ht="15.75" customHeight="1" thickBot="1">
      <c r="B54" s="206" t="s">
        <v>125</v>
      </c>
      <c r="C54" s="207" t="s">
        <v>128</v>
      </c>
      <c r="D54" s="208" t="str">
        <f>'CALCUL INDICES'!D64</f>
        <v>075472218</v>
      </c>
      <c r="E54" s="210">
        <v>74.3931204778393</v>
      </c>
      <c r="F54" s="53">
        <v>0</v>
      </c>
      <c r="G54" s="300">
        <v>0</v>
      </c>
    </row>
    <row r="55" spans="2:7" ht="19.5" customHeight="1" thickBot="1">
      <c r="B55" s="206" t="s">
        <v>134</v>
      </c>
      <c r="C55" s="207" t="s">
        <v>138</v>
      </c>
      <c r="D55" s="208" t="str">
        <f>'CALCUL INDICES'!D65</f>
        <v>077472718</v>
      </c>
      <c r="E55" s="210">
        <v>43.44918016279782</v>
      </c>
      <c r="F55" s="53">
        <v>1</v>
      </c>
      <c r="G55" s="53">
        <v>1</v>
      </c>
    </row>
    <row r="56" spans="2:7" ht="15.75" customHeight="1" thickBot="1">
      <c r="B56" s="206" t="s">
        <v>123</v>
      </c>
      <c r="C56" s="207" t="s">
        <v>128</v>
      </c>
      <c r="D56" s="208" t="str">
        <f>'CALCUL INDICES'!D66</f>
        <v>078472218</v>
      </c>
      <c r="E56" s="210">
        <v>34.72018871754381</v>
      </c>
      <c r="F56" s="53">
        <v>1</v>
      </c>
      <c r="G56" s="53">
        <v>1</v>
      </c>
    </row>
    <row r="57" spans="2:7" ht="17.25" customHeight="1" thickBot="1">
      <c r="B57" s="206" t="s">
        <v>131</v>
      </c>
      <c r="C57" s="207" t="s">
        <v>136</v>
      </c>
      <c r="D57" s="208" t="str">
        <f>'CALCUL INDICES'!D67</f>
        <v>079472518</v>
      </c>
      <c r="E57" s="210">
        <v>33.87289883914282</v>
      </c>
      <c r="F57" s="53">
        <v>0</v>
      </c>
      <c r="G57" s="53">
        <v>0</v>
      </c>
    </row>
    <row r="58" spans="2:7" ht="15.75" customHeight="1" thickBot="1">
      <c r="B58" s="206" t="s">
        <v>122</v>
      </c>
      <c r="C58" s="207" t="s">
        <v>127</v>
      </c>
      <c r="D58" s="208" t="str">
        <f>'CALCUL INDICES'!D68</f>
        <v>080472118</v>
      </c>
      <c r="E58" s="210">
        <v>29.895224248415705</v>
      </c>
      <c r="F58" s="53">
        <v>1</v>
      </c>
      <c r="G58" s="53">
        <v>1</v>
      </c>
    </row>
    <row r="59" spans="2:7" ht="15.75" customHeight="1" thickBot="1">
      <c r="B59" s="232" t="s">
        <v>49</v>
      </c>
      <c r="C59" s="207" t="s">
        <v>130</v>
      </c>
      <c r="D59" s="208" t="str">
        <f>'CALCUL INDICES'!D69</f>
        <v>081472418</v>
      </c>
      <c r="E59" s="210">
        <v>8.679372076794301</v>
      </c>
      <c r="F59" s="53">
        <v>1</v>
      </c>
      <c r="G59" s="53">
        <v>0</v>
      </c>
    </row>
    <row r="60" spans="2:7" ht="19.5" customHeight="1" thickBot="1">
      <c r="B60" s="232" t="s">
        <v>135</v>
      </c>
      <c r="C60" s="207" t="s">
        <v>138</v>
      </c>
      <c r="D60" s="208" t="str">
        <f>'CALCUL INDICES'!D70</f>
        <v>082472718</v>
      </c>
      <c r="E60" s="210">
        <v>7.4935445732223505</v>
      </c>
      <c r="F60" s="53">
        <v>1</v>
      </c>
      <c r="G60" s="53">
        <v>1</v>
      </c>
    </row>
    <row r="61" spans="2:7" ht="18.75" customHeight="1" thickBot="1">
      <c r="B61" s="206" t="s">
        <v>132</v>
      </c>
      <c r="C61" s="207" t="s">
        <v>136</v>
      </c>
      <c r="D61" s="208" t="str">
        <f>'CALCUL INDICES'!D71</f>
        <v>083472518</v>
      </c>
      <c r="E61" s="210">
        <v>5.7515124134646145</v>
      </c>
      <c r="F61" s="53">
        <v>0</v>
      </c>
      <c r="G61" s="53">
        <v>0</v>
      </c>
    </row>
    <row r="62" spans="2:7" ht="18.75" customHeight="1" thickBot="1">
      <c r="B62" s="206" t="s">
        <v>51</v>
      </c>
      <c r="C62" s="207" t="s">
        <v>138</v>
      </c>
      <c r="D62" s="208" t="str">
        <f>'CALCUL INDICES'!D72</f>
        <v>084472718</v>
      </c>
      <c r="E62" s="210">
        <v>2.350650806584745</v>
      </c>
      <c r="F62" s="53">
        <v>1</v>
      </c>
      <c r="G62" s="53">
        <v>1</v>
      </c>
    </row>
    <row r="63" spans="2:7" ht="18" customHeight="1">
      <c r="B63" s="309" t="s">
        <v>214</v>
      </c>
      <c r="C63" s="207" t="s">
        <v>137</v>
      </c>
      <c r="D63" s="208" t="str">
        <f>'CALCUL INDICES'!D73</f>
        <v>085472618</v>
      </c>
      <c r="E63" s="210">
        <v>1.42585322154731</v>
      </c>
      <c r="F63" s="53">
        <v>1</v>
      </c>
      <c r="G63" s="53">
        <v>1</v>
      </c>
    </row>
    <row r="65" ht="15.75" customHeight="1" thickBot="1"/>
    <row r="66" ht="15.75" customHeight="1" thickBot="1">
      <c r="E66" s="109">
        <f>SUM(E9:E63)</f>
        <v>9999.9955843762</v>
      </c>
    </row>
    <row r="67" ht="15.75" customHeight="1" thickBot="1"/>
    <row r="68" spans="2:7" ht="15.75" customHeight="1" thickBot="1">
      <c r="B68" s="350" t="s">
        <v>18</v>
      </c>
      <c r="C68" s="351"/>
      <c r="D68" s="351"/>
      <c r="E68" s="352"/>
      <c r="F68" s="28">
        <f>SUMPRODUCT(E9:E63,F9:F63)/100</f>
        <v>96.93050074122537</v>
      </c>
      <c r="G68" s="28">
        <f>SUMPRODUCT(E9:E63,G9:G63)/100</f>
        <v>96.6011135421075</v>
      </c>
    </row>
    <row r="69" ht="15.75" customHeight="1" thickBot="1"/>
    <row r="70" spans="2:7" ht="15.75" customHeight="1" thickBot="1">
      <c r="B70" s="101"/>
      <c r="C70" s="120"/>
      <c r="D70" s="101"/>
      <c r="E70" s="121"/>
      <c r="F70" s="122"/>
      <c r="G70" s="123"/>
    </row>
    <row r="71" spans="2:7" ht="15.75" customHeight="1">
      <c r="B71" s="131"/>
      <c r="C71" s="132"/>
      <c r="D71" s="133"/>
      <c r="E71" s="134"/>
      <c r="F71" s="135"/>
      <c r="G71" s="125"/>
    </row>
    <row r="72" spans="2:7" ht="15.75" customHeight="1" thickBot="1">
      <c r="B72" s="136"/>
      <c r="C72" s="111"/>
      <c r="D72" s="112"/>
      <c r="E72" s="114"/>
      <c r="F72" s="137"/>
      <c r="G72" s="125"/>
    </row>
    <row r="73" spans="2:7" ht="15.75" customHeight="1" thickBot="1">
      <c r="B73" s="138" t="s">
        <v>76</v>
      </c>
      <c r="C73" s="111"/>
      <c r="D73" s="111"/>
      <c r="E73" s="115">
        <v>0.85</v>
      </c>
      <c r="F73" s="137"/>
      <c r="G73" s="125"/>
    </row>
    <row r="74" spans="2:7" ht="15.75" customHeight="1" thickBot="1">
      <c r="B74" s="139"/>
      <c r="C74" s="140"/>
      <c r="D74" s="141"/>
      <c r="E74" s="142"/>
      <c r="F74" s="143"/>
      <c r="G74" s="125"/>
    </row>
    <row r="75" spans="2:7" ht="15.75" customHeight="1">
      <c r="B75" s="22"/>
      <c r="D75" s="110"/>
      <c r="F75" s="27"/>
      <c r="G75" s="125"/>
    </row>
    <row r="76" spans="6:7" ht="15.75" customHeight="1" thickBot="1">
      <c r="F76" s="27"/>
      <c r="G76" s="125"/>
    </row>
    <row r="77" spans="2:7" ht="15.75" customHeight="1">
      <c r="B77" s="131"/>
      <c r="C77" s="132"/>
      <c r="D77" s="133"/>
      <c r="E77" s="134"/>
      <c r="F77" s="135"/>
      <c r="G77" s="125"/>
    </row>
    <row r="78" spans="2:7" ht="15.75" customHeight="1" thickBot="1">
      <c r="B78" s="136"/>
      <c r="C78" s="111"/>
      <c r="D78" s="112"/>
      <c r="E78" s="113"/>
      <c r="F78" s="137"/>
      <c r="G78" s="125"/>
    </row>
    <row r="79" spans="2:7" ht="15.75" customHeight="1" thickBot="1">
      <c r="B79" s="138" t="s">
        <v>81</v>
      </c>
      <c r="C79" s="111"/>
      <c r="D79" s="116" t="s">
        <v>24</v>
      </c>
      <c r="E79" s="117"/>
      <c r="F79" s="137"/>
      <c r="G79" s="125"/>
    </row>
    <row r="80" spans="1:7" ht="15.75" customHeight="1" thickBot="1">
      <c r="A80" s="119"/>
      <c r="B80" s="144"/>
      <c r="C80" s="140"/>
      <c r="D80" s="145"/>
      <c r="E80" s="142"/>
      <c r="F80" s="143"/>
      <c r="G80" s="125"/>
    </row>
    <row r="81" spans="1:7" ht="12" customHeight="1">
      <c r="A81" s="124"/>
      <c r="F81" s="27"/>
      <c r="G81" s="125"/>
    </row>
    <row r="82" spans="1:7" ht="15" customHeight="1" thickBot="1">
      <c r="A82" s="124"/>
      <c r="F82" s="27"/>
      <c r="G82" s="125"/>
    </row>
    <row r="83" spans="1:7" ht="16.5" customHeight="1" thickBot="1">
      <c r="A83" s="124"/>
      <c r="B83" s="131"/>
      <c r="C83" s="132"/>
      <c r="D83" s="133"/>
      <c r="E83" s="134"/>
      <c r="F83" s="135"/>
      <c r="G83" s="125"/>
    </row>
    <row r="84" spans="1:7" ht="15.75" customHeight="1" thickBot="1">
      <c r="A84" s="124"/>
      <c r="B84" s="138" t="s">
        <v>25</v>
      </c>
      <c r="C84" s="111"/>
      <c r="D84" s="116" t="s">
        <v>26</v>
      </c>
      <c r="E84" s="118"/>
      <c r="F84" s="146"/>
      <c r="G84" s="125"/>
    </row>
    <row r="85" spans="1:7" ht="12" customHeight="1">
      <c r="A85" s="124"/>
      <c r="B85" s="136"/>
      <c r="C85" s="111"/>
      <c r="D85" s="112"/>
      <c r="E85" s="113"/>
      <c r="F85" s="146"/>
      <c r="G85" s="125"/>
    </row>
    <row r="86" spans="1:7" ht="12" customHeight="1" thickBot="1">
      <c r="A86" s="124"/>
      <c r="B86" s="144"/>
      <c r="C86" s="140"/>
      <c r="D86" s="145"/>
      <c r="E86" s="142"/>
      <c r="F86" s="147"/>
      <c r="G86" s="125"/>
    </row>
    <row r="87" spans="1:7" ht="12" customHeight="1" thickBot="1">
      <c r="A87" s="124"/>
      <c r="B87" s="127"/>
      <c r="C87" s="128"/>
      <c r="D87" s="127"/>
      <c r="E87" s="129"/>
      <c r="F87" s="128"/>
      <c r="G87" s="130"/>
    </row>
    <row r="88" ht="12" customHeight="1">
      <c r="A88" s="124"/>
    </row>
    <row r="89" ht="15.75" customHeight="1">
      <c r="A89" s="124"/>
    </row>
    <row r="90" spans="1:2" ht="17.25" customHeight="1">
      <c r="A90" s="124"/>
      <c r="B90" s="4" t="s">
        <v>77</v>
      </c>
    </row>
    <row r="91" ht="12" customHeight="1">
      <c r="A91" s="124"/>
    </row>
    <row r="92" ht="12" customHeight="1">
      <c r="A92" s="124"/>
    </row>
    <row r="93" ht="12" customHeight="1">
      <c r="A93" s="124"/>
    </row>
    <row r="94" ht="15.75" customHeight="1">
      <c r="A94" s="124"/>
    </row>
    <row r="95" ht="12" customHeight="1">
      <c r="A95" s="124"/>
    </row>
    <row r="96" ht="12" customHeight="1">
      <c r="A96" s="124"/>
    </row>
    <row r="97" ht="12" customHeight="1" thickBot="1">
      <c r="A97" s="126"/>
    </row>
  </sheetData>
  <sheetProtection/>
  <mergeCells count="3">
    <mergeCell ref="E7:E8"/>
    <mergeCell ref="B68:E68"/>
    <mergeCell ref="B2:E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5">
    <tabColor indexed="10"/>
  </sheetPr>
  <dimension ref="B1:AE30"/>
  <sheetViews>
    <sheetView zoomScale="90" zoomScaleNormal="90" zoomScalePageLayoutView="0" workbookViewId="0" topLeftCell="A1">
      <pane xSplit="3" ySplit="6" topLeftCell="W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A7" sqref="AA7:AA22"/>
    </sheetView>
  </sheetViews>
  <sheetFormatPr defaultColWidth="11.421875" defaultRowHeight="12" customHeight="1"/>
  <cols>
    <col min="1" max="1" width="9.57421875" style="3" customWidth="1"/>
    <col min="2" max="2" width="70.140625" style="3" customWidth="1"/>
    <col min="3" max="3" width="15.140625" style="3" customWidth="1"/>
    <col min="4" max="5" width="11.421875" style="3" customWidth="1"/>
    <col min="6" max="6" width="11.421875" style="6" customWidth="1"/>
    <col min="7" max="7" width="13.57421875" style="6" customWidth="1"/>
    <col min="8" max="17" width="11.421875" style="3" customWidth="1"/>
    <col min="18" max="18" width="12.57421875" style="3" customWidth="1"/>
    <col min="19" max="19" width="11.421875" style="3" customWidth="1"/>
    <col min="20" max="20" width="13.140625" style="201" customWidth="1"/>
    <col min="21" max="23" width="11.421875" style="3" customWidth="1"/>
    <col min="24" max="16384" width="11.421875" style="3" customWidth="1"/>
  </cols>
  <sheetData>
    <row r="1" spans="2:14" ht="19.5" customHeight="1" thickBot="1">
      <c r="B1" s="37"/>
      <c r="C1" s="37"/>
      <c r="D1" s="16"/>
      <c r="E1" s="16"/>
      <c r="F1" s="9"/>
      <c r="G1" s="9"/>
      <c r="H1" s="6"/>
      <c r="I1" s="12"/>
      <c r="J1" s="6"/>
      <c r="K1" s="13"/>
      <c r="L1" s="6"/>
      <c r="M1" s="9"/>
      <c r="N1" s="9"/>
    </row>
    <row r="2" spans="2:14" ht="19.5" customHeight="1" thickBot="1">
      <c r="B2" s="342" t="s">
        <v>78</v>
      </c>
      <c r="C2" s="343"/>
      <c r="D2" s="343"/>
      <c r="E2" s="344"/>
      <c r="F2" s="9"/>
      <c r="G2" s="9"/>
      <c r="H2" s="230"/>
      <c r="I2" s="12"/>
      <c r="J2" s="6"/>
      <c r="K2" s="13"/>
      <c r="L2" s="6"/>
      <c r="M2" s="233"/>
      <c r="N2" s="9"/>
    </row>
    <row r="3" ht="3.75" customHeight="1" thickBot="1"/>
    <row r="4" ht="12" customHeight="1" hidden="1" thickBot="1"/>
    <row r="5" spans="2:31" ht="21" customHeight="1" thickBot="1">
      <c r="B5" s="353" t="s">
        <v>19</v>
      </c>
      <c r="C5" s="355" t="s">
        <v>21</v>
      </c>
      <c r="D5" s="335">
        <v>2018</v>
      </c>
      <c r="E5" s="335">
        <v>2008</v>
      </c>
      <c r="F5" s="335">
        <v>2008</v>
      </c>
      <c r="G5" s="336">
        <v>2008</v>
      </c>
      <c r="H5" s="335">
        <v>2019</v>
      </c>
      <c r="I5" s="335">
        <v>2002.4</v>
      </c>
      <c r="J5" s="335">
        <v>2000.3</v>
      </c>
      <c r="K5" s="336">
        <v>1998.2</v>
      </c>
      <c r="L5" s="335">
        <v>2020</v>
      </c>
      <c r="M5" s="335">
        <v>1994</v>
      </c>
      <c r="N5" s="335">
        <v>1991.9</v>
      </c>
      <c r="O5" s="336">
        <v>1989.8</v>
      </c>
      <c r="P5" s="335">
        <v>2021</v>
      </c>
      <c r="Q5" s="335">
        <v>2011</v>
      </c>
      <c r="R5" s="335">
        <v>2011</v>
      </c>
      <c r="S5" s="335">
        <v>2011</v>
      </c>
      <c r="T5" s="357">
        <v>2022</v>
      </c>
      <c r="U5" s="335">
        <v>2011</v>
      </c>
      <c r="V5" s="335"/>
      <c r="W5" s="336"/>
      <c r="X5" s="329">
        <v>2023</v>
      </c>
      <c r="Y5" s="330"/>
      <c r="Z5" s="330"/>
      <c r="AA5" s="331"/>
      <c r="AB5" s="329">
        <v>2024</v>
      </c>
      <c r="AC5" s="330"/>
      <c r="AD5" s="330"/>
      <c r="AE5" s="331"/>
    </row>
    <row r="6" spans="2:31" ht="27.75" customHeight="1" thickBot="1">
      <c r="B6" s="354"/>
      <c r="C6" s="356"/>
      <c r="D6" s="151" t="s">
        <v>0</v>
      </c>
      <c r="E6" s="149" t="s">
        <v>1</v>
      </c>
      <c r="F6" s="151" t="s">
        <v>2</v>
      </c>
      <c r="G6" s="148" t="s">
        <v>3</v>
      </c>
      <c r="H6" s="149" t="s">
        <v>0</v>
      </c>
      <c r="I6" s="149" t="s">
        <v>1</v>
      </c>
      <c r="J6" s="151" t="s">
        <v>2</v>
      </c>
      <c r="K6" s="148" t="s">
        <v>3</v>
      </c>
      <c r="L6" s="148" t="s">
        <v>0</v>
      </c>
      <c r="M6" s="149" t="s">
        <v>1</v>
      </c>
      <c r="N6" s="151" t="s">
        <v>2</v>
      </c>
      <c r="O6" s="148" t="s">
        <v>3</v>
      </c>
      <c r="P6" s="148" t="s">
        <v>0</v>
      </c>
      <c r="Q6" s="149" t="s">
        <v>1</v>
      </c>
      <c r="R6" s="151" t="s">
        <v>2</v>
      </c>
      <c r="S6" s="149" t="s">
        <v>3</v>
      </c>
      <c r="T6" s="202" t="s">
        <v>0</v>
      </c>
      <c r="U6" s="149" t="s">
        <v>1</v>
      </c>
      <c r="V6" s="149" t="s">
        <v>2</v>
      </c>
      <c r="W6" s="149" t="s">
        <v>3</v>
      </c>
      <c r="X6" s="149" t="s">
        <v>0</v>
      </c>
      <c r="Y6" s="149" t="s">
        <v>1</v>
      </c>
      <c r="Z6" s="149" t="s">
        <v>2</v>
      </c>
      <c r="AA6" s="149" t="s">
        <v>3</v>
      </c>
      <c r="AB6" s="149" t="s">
        <v>0</v>
      </c>
      <c r="AC6" s="149" t="s">
        <v>1</v>
      </c>
      <c r="AD6" s="149" t="s">
        <v>2</v>
      </c>
      <c r="AE6" s="149" t="s">
        <v>3</v>
      </c>
    </row>
    <row r="7" spans="2:31" ht="15.75" customHeight="1">
      <c r="B7" s="62" t="str">
        <f>+'CALCUL INDICES'!B10</f>
        <v>Commerce de véhicules automobiles </v>
      </c>
      <c r="C7" s="225">
        <f>+'CALCUL INDICES'!F10</f>
        <v>214.22750444851107</v>
      </c>
      <c r="D7" s="30">
        <v>66.32339866333082</v>
      </c>
      <c r="E7" s="30">
        <v>111.19943179564167</v>
      </c>
      <c r="F7" s="30">
        <v>83.7586981263297</v>
      </c>
      <c r="G7" s="213">
        <v>138.71847141469786</v>
      </c>
      <c r="H7" s="30">
        <v>63.28998697252637</v>
      </c>
      <c r="I7" s="30">
        <v>149.12516876541352</v>
      </c>
      <c r="J7" s="212">
        <v>121.54792646297746</v>
      </c>
      <c r="K7" s="213">
        <v>230.631499010016</v>
      </c>
      <c r="L7" s="30">
        <v>91.36994710388635</v>
      </c>
      <c r="M7" s="30">
        <v>87.26622404757809</v>
      </c>
      <c r="N7" s="30">
        <v>87.26622404757809</v>
      </c>
      <c r="O7" s="213">
        <v>155.7871292606806</v>
      </c>
      <c r="P7" s="211">
        <v>107.68733668382286</v>
      </c>
      <c r="Q7" s="212">
        <v>83.42126617399178</v>
      </c>
      <c r="R7" s="212">
        <v>74.8490182439207</v>
      </c>
      <c r="S7" s="213">
        <v>189.87503831694423</v>
      </c>
      <c r="T7" s="30">
        <v>96.06148889975965</v>
      </c>
      <c r="U7" s="30">
        <v>73.56282450449683</v>
      </c>
      <c r="V7" s="30">
        <v>154.7708865888619</v>
      </c>
      <c r="W7" s="213">
        <v>88.95836030365103</v>
      </c>
      <c r="X7" s="211">
        <v>42.06398108385312</v>
      </c>
      <c r="Y7" s="212">
        <v>299.81785908151494</v>
      </c>
      <c r="Z7" s="212">
        <v>301.91082652963235</v>
      </c>
      <c r="AA7" s="213">
        <v>473.09908610593277</v>
      </c>
      <c r="AB7" s="213">
        <f>+'CALCUL INDICES'!$O10</f>
        <v>321.1389593253604</v>
      </c>
      <c r="AC7" s="213">
        <f>+'CALCUL INDICES'!$O10</f>
        <v>321.1389593253604</v>
      </c>
      <c r="AD7" s="213">
        <f>+'CALCUL INDICES'!$O10</f>
        <v>321.1389593253604</v>
      </c>
      <c r="AE7" s="213">
        <f>+'CALCUL INDICES'!$O10</f>
        <v>321.1389593253604</v>
      </c>
    </row>
    <row r="8" spans="2:31" ht="15.75" customHeight="1">
      <c r="B8" s="62" t="str">
        <f>+'CALCUL INDICES'!B16</f>
        <v>Entretien et réparation de véhicules automobiles </v>
      </c>
      <c r="C8" s="225">
        <f>+'CALCUL INDICES'!F16</f>
        <v>218.76930272729257</v>
      </c>
      <c r="D8" s="30">
        <v>63.666493532524285</v>
      </c>
      <c r="E8" s="30">
        <v>109.55227712552139</v>
      </c>
      <c r="F8" s="30">
        <v>109.87421210054795</v>
      </c>
      <c r="G8" s="153">
        <v>116.90665376597681</v>
      </c>
      <c r="H8" s="30">
        <v>42.01573091630018</v>
      </c>
      <c r="I8" s="30">
        <v>116.36205906695355</v>
      </c>
      <c r="J8" s="30">
        <v>136.58228931045159</v>
      </c>
      <c r="K8" s="153">
        <v>137.62677206573494</v>
      </c>
      <c r="L8" s="30">
        <v>127.18430322760709</v>
      </c>
      <c r="M8" s="30">
        <v>165.57239482914304</v>
      </c>
      <c r="N8" s="30">
        <v>49.11329085478316</v>
      </c>
      <c r="O8" s="153">
        <v>238.56147792729124</v>
      </c>
      <c r="P8" s="152">
        <v>44.57606999082876</v>
      </c>
      <c r="Q8" s="30">
        <v>58.07472157114313</v>
      </c>
      <c r="R8" s="30">
        <v>53.75739759218051</v>
      </c>
      <c r="S8" s="153">
        <v>58.20295003885761</v>
      </c>
      <c r="T8" s="30">
        <v>65.1695985438451</v>
      </c>
      <c r="U8" s="30">
        <v>58.30763610496151</v>
      </c>
      <c r="V8" s="30">
        <v>56.0016323447935</v>
      </c>
      <c r="W8" s="153">
        <v>69.69272921462523</v>
      </c>
      <c r="X8" s="152">
        <v>56.88979093531947</v>
      </c>
      <c r="Y8" s="30">
        <v>56.65231987389191</v>
      </c>
      <c r="Z8" s="30">
        <v>36.65765884036862</v>
      </c>
      <c r="AA8" s="153">
        <v>86.50314684209434</v>
      </c>
      <c r="AB8" s="153">
        <f>+'CALCUL INDICES'!$O16</f>
        <v>50.929105533138134</v>
      </c>
      <c r="AC8" s="153">
        <f>+'CALCUL INDICES'!$O16</f>
        <v>50.929105533138134</v>
      </c>
      <c r="AD8" s="153">
        <f>+'CALCUL INDICES'!$O16</f>
        <v>50.929105533138134</v>
      </c>
      <c r="AE8" s="153">
        <f>+'CALCUL INDICES'!$O16</f>
        <v>50.929105533138134</v>
      </c>
    </row>
    <row r="9" spans="2:31" ht="15.75" customHeight="1">
      <c r="B9" s="62" t="str">
        <f>+'CALCUL INDICES'!B21</f>
        <v>Commerce de pièces détachées et d'accessoires automobiles </v>
      </c>
      <c r="C9" s="225">
        <f>+'CALCUL INDICES'!F21</f>
        <v>236.52365423159887</v>
      </c>
      <c r="D9" s="30">
        <v>83.02984838488919</v>
      </c>
      <c r="E9" s="30">
        <v>96.66407167442398</v>
      </c>
      <c r="F9" s="30">
        <v>108.40977275071664</v>
      </c>
      <c r="G9" s="153">
        <v>111.926717336326</v>
      </c>
      <c r="H9" s="30">
        <v>90.03403850353268</v>
      </c>
      <c r="I9" s="30">
        <v>86.03997899368612</v>
      </c>
      <c r="J9" s="30">
        <v>106.11125808606693</v>
      </c>
      <c r="K9" s="153">
        <v>137.2358980989997</v>
      </c>
      <c r="L9" s="30">
        <v>105.64701184679197</v>
      </c>
      <c r="M9" s="30">
        <v>121.8046846146566</v>
      </c>
      <c r="N9" s="30">
        <v>130.79910949956107</v>
      </c>
      <c r="O9" s="153">
        <v>110.94044084027377</v>
      </c>
      <c r="P9" s="152">
        <v>129.91586243935774</v>
      </c>
      <c r="Q9" s="30">
        <v>126.63406365425422</v>
      </c>
      <c r="R9" s="30">
        <v>152.10581360661826</v>
      </c>
      <c r="S9" s="153">
        <v>166.54195984297615</v>
      </c>
      <c r="T9" s="30">
        <v>170.32974275290857</v>
      </c>
      <c r="U9" s="30">
        <v>164.0725742824373</v>
      </c>
      <c r="V9" s="30">
        <v>169.87526888312019</v>
      </c>
      <c r="W9" s="153">
        <v>385.02797193368815</v>
      </c>
      <c r="X9" s="152">
        <v>142.1398872518751</v>
      </c>
      <c r="Y9" s="30">
        <v>172.27273752858767</v>
      </c>
      <c r="Z9" s="30">
        <v>230.73327882139017</v>
      </c>
      <c r="AA9" s="153">
        <v>221.70794408596282</v>
      </c>
      <c r="AB9" s="153">
        <f>+'CALCUL INDICES'!$O21</f>
        <v>233.9688127366563</v>
      </c>
      <c r="AC9" s="153">
        <f>+'CALCUL INDICES'!$O21</f>
        <v>233.9688127366563</v>
      </c>
      <c r="AD9" s="153">
        <f>+'CALCUL INDICES'!$O21</f>
        <v>233.9688127366563</v>
      </c>
      <c r="AE9" s="153">
        <f>+'CALCUL INDICES'!$O21</f>
        <v>233.9688127366563</v>
      </c>
    </row>
    <row r="10" spans="2:31" ht="15.75" customHeight="1" thickBot="1">
      <c r="B10" s="62" t="str">
        <f>+'CALCUL INDICES'!B24</f>
        <v>Commerce et réparation de motocycles </v>
      </c>
      <c r="C10" s="225">
        <f>+'CALCUL INDICES'!F24</f>
        <v>264.79909972624165</v>
      </c>
      <c r="D10" s="30">
        <v>103.07363465881654</v>
      </c>
      <c r="E10" s="30">
        <v>84.10784089889337</v>
      </c>
      <c r="F10" s="30">
        <v>104.73212384329484</v>
      </c>
      <c r="G10" s="153">
        <v>108.08640059899524</v>
      </c>
      <c r="H10" s="30">
        <v>111.04205850686742</v>
      </c>
      <c r="I10" s="30">
        <v>229.5176959482244</v>
      </c>
      <c r="J10" s="30">
        <v>315.48886157492103</v>
      </c>
      <c r="K10" s="153">
        <v>158.2039612167526</v>
      </c>
      <c r="L10" s="30">
        <v>154.9482770708563</v>
      </c>
      <c r="M10" s="30">
        <v>150.27213334475388</v>
      </c>
      <c r="N10" s="30">
        <v>148.90430785794777</v>
      </c>
      <c r="O10" s="153">
        <v>158.56186685937746</v>
      </c>
      <c r="P10" s="152">
        <v>196.31001817168703</v>
      </c>
      <c r="Q10" s="30">
        <v>253.50287849714303</v>
      </c>
      <c r="R10" s="30">
        <v>221.52367203966077</v>
      </c>
      <c r="S10" s="153">
        <v>87.50318078316818</v>
      </c>
      <c r="T10" s="30">
        <v>156.26573719728782</v>
      </c>
      <c r="U10" s="30">
        <v>58.928647097678976</v>
      </c>
      <c r="V10" s="30">
        <v>141.72070555706455</v>
      </c>
      <c r="W10" s="153">
        <v>195.052813116298</v>
      </c>
      <c r="X10" s="152">
        <v>239.2111754086155</v>
      </c>
      <c r="Y10" s="30">
        <v>252.63807186936356</v>
      </c>
      <c r="Z10" s="30">
        <v>104.02307213225687</v>
      </c>
      <c r="AA10" s="153">
        <v>95.19720348008453</v>
      </c>
      <c r="AB10" s="153">
        <f>+'CALCUL INDICES'!$O24</f>
        <v>380.48360242884377</v>
      </c>
      <c r="AC10" s="153">
        <f>+'CALCUL INDICES'!$O24</f>
        <v>380.48360242884377</v>
      </c>
      <c r="AD10" s="153">
        <f>+'CALCUL INDICES'!$O24</f>
        <v>380.48360242884377</v>
      </c>
      <c r="AE10" s="153">
        <f>+'CALCUL INDICES'!$O24</f>
        <v>380.48360242884377</v>
      </c>
    </row>
    <row r="11" spans="2:31" s="268" customFormat="1" ht="15.75" customHeight="1" thickBot="1">
      <c r="B11" s="270" t="str">
        <f>+'CALCUL INDICES'!B25</f>
        <v>COMMERCE ET RÉPARATION D'AUTOMOBILES ET DE  MOTOCYCLES (45)</v>
      </c>
      <c r="C11" s="269">
        <f>+'CALCUL INDICES'!E25</f>
        <v>934.3195611336441</v>
      </c>
      <c r="D11" s="266">
        <v>79.94102302155767</v>
      </c>
      <c r="E11" s="266">
        <v>101.50005425581936</v>
      </c>
      <c r="F11" s="266">
        <v>105.65004200280923</v>
      </c>
      <c r="G11" s="266">
        <v>112.90995463973353</v>
      </c>
      <c r="H11" s="266">
        <v>78.61253054487287</v>
      </c>
      <c r="I11" s="266">
        <v>148.2680386279311</v>
      </c>
      <c r="J11" s="266">
        <v>176.1259391712406</v>
      </c>
      <c r="K11" s="266">
        <v>164.6844746227108</v>
      </c>
      <c r="L11" s="266">
        <v>121.38904436524207</v>
      </c>
      <c r="M11" s="266">
        <v>132.2016605853417</v>
      </c>
      <c r="N11" s="266">
        <v>106.8222479356222</v>
      </c>
      <c r="O11" s="266">
        <v>164.60202758544455</v>
      </c>
      <c r="P11" s="266">
        <v>123.6540050755551</v>
      </c>
      <c r="Q11" s="266">
        <v>136.62925064894964</v>
      </c>
      <c r="R11" s="266">
        <v>131.03769166108697</v>
      </c>
      <c r="S11" s="266">
        <v>124.12386046074305</v>
      </c>
      <c r="T11" s="266">
        <v>124.69198465656387</v>
      </c>
      <c r="U11" s="266">
        <v>88.75592697164763</v>
      </c>
      <c r="V11" s="266">
        <v>131.76932024133802</v>
      </c>
      <c r="W11" s="266">
        <v>189.46621357658933</v>
      </c>
      <c r="X11" s="266">
        <v>126.74394923706873</v>
      </c>
      <c r="Y11" s="266">
        <v>197.22152817347398</v>
      </c>
      <c r="Z11" s="266">
        <v>165.6994822207958</v>
      </c>
      <c r="AA11" s="267">
        <v>211.83584804424893</v>
      </c>
      <c r="AB11" s="267">
        <f>+'CALCUL INDICES'!$O25</f>
        <v>252.62170087239508</v>
      </c>
      <c r="AC11" s="267">
        <f>+'CALCUL INDICES'!$O25</f>
        <v>252.62170087239508</v>
      </c>
      <c r="AD11" s="267">
        <f>+'CALCUL INDICES'!$O25</f>
        <v>252.62170087239508</v>
      </c>
      <c r="AE11" s="267">
        <f>+'CALCUL INDICES'!$O25</f>
        <v>252.62170087239508</v>
      </c>
    </row>
    <row r="12" spans="2:31" ht="15.75" customHeight="1">
      <c r="B12" s="158" t="str">
        <f>+'CALCUL INDICES'!B27</f>
        <v>Activités des Intermédiaires du commerce de gros</v>
      </c>
      <c r="C12" s="225">
        <f>+'CALCUL INDICES'!F27</f>
        <v>524.926326286679</v>
      </c>
      <c r="D12" s="30">
        <v>57.72098555779533</v>
      </c>
      <c r="E12" s="30">
        <v>151.72519335937392</v>
      </c>
      <c r="F12" s="30">
        <v>117.90318675036265</v>
      </c>
      <c r="G12" s="153">
        <v>72.65063433246809</v>
      </c>
      <c r="H12" s="30">
        <v>0.9690818702387657</v>
      </c>
      <c r="I12" s="30">
        <v>230.22770357121394</v>
      </c>
      <c r="J12" s="30">
        <v>298.3766841702896</v>
      </c>
      <c r="K12" s="153">
        <v>291.00389622976854</v>
      </c>
      <c r="L12" s="30">
        <v>296.92458543914194</v>
      </c>
      <c r="M12" s="30">
        <v>345.6713659426368</v>
      </c>
      <c r="N12" s="30">
        <v>3.127898311475578</v>
      </c>
      <c r="O12" s="153">
        <v>377.5963055319502</v>
      </c>
      <c r="P12" s="152">
        <v>23.951677904248285</v>
      </c>
      <c r="Q12" s="30">
        <v>8.280009978369282</v>
      </c>
      <c r="R12" s="30">
        <v>2.355172998650357</v>
      </c>
      <c r="S12" s="153">
        <v>13.333245235450745</v>
      </c>
      <c r="T12" s="30">
        <v>1.678114191881354</v>
      </c>
      <c r="U12" s="30">
        <v>0</v>
      </c>
      <c r="V12" s="30">
        <v>0</v>
      </c>
      <c r="W12" s="153">
        <v>0</v>
      </c>
      <c r="X12" s="152">
        <v>0</v>
      </c>
      <c r="Y12" s="30">
        <v>0</v>
      </c>
      <c r="Z12" s="30">
        <v>10.320547214763927</v>
      </c>
      <c r="AA12" s="153">
        <v>16.652376567316686</v>
      </c>
      <c r="AB12" s="153">
        <f>+'CALCUL INDICES'!$O27</f>
        <v>10.320547214763927</v>
      </c>
      <c r="AC12" s="153">
        <f>+'CALCUL INDICES'!$O27</f>
        <v>10.320547214763927</v>
      </c>
      <c r="AD12" s="153">
        <f>+'CALCUL INDICES'!$O27</f>
        <v>10.320547214763927</v>
      </c>
      <c r="AE12" s="153">
        <f>+'CALCUL INDICES'!$O27</f>
        <v>10.320547214763927</v>
      </c>
    </row>
    <row r="13" spans="2:31" s="7" customFormat="1" ht="15.75" customHeight="1">
      <c r="B13" s="62" t="str">
        <f>+'CALCUL INDICES'!B34</f>
        <v>Commerce de gros de produits agricoles bruts, d'animaux vivants, produits alimentaires, boissons et tabac </v>
      </c>
      <c r="C13" s="225">
        <f>+'CALCUL INDICES'!F34</f>
        <v>623.2626443888798</v>
      </c>
      <c r="D13" s="30">
        <v>106.9938968124553</v>
      </c>
      <c r="E13" s="30">
        <v>57.36178919479629</v>
      </c>
      <c r="F13" s="30">
        <v>139.25266155370642</v>
      </c>
      <c r="G13" s="153">
        <v>96.391652439042</v>
      </c>
      <c r="H13" s="30">
        <v>104.44465564474771</v>
      </c>
      <c r="I13" s="30">
        <v>115.79799921218549</v>
      </c>
      <c r="J13" s="30">
        <v>71.92048514725744</v>
      </c>
      <c r="K13" s="153">
        <v>114.74077504526808</v>
      </c>
      <c r="L13" s="30">
        <v>90.16688079166234</v>
      </c>
      <c r="M13" s="30">
        <v>105.81946843137162</v>
      </c>
      <c r="N13" s="30">
        <v>126.78025367810027</v>
      </c>
      <c r="O13" s="153">
        <v>102.89751283112471</v>
      </c>
      <c r="P13" s="152">
        <v>85.88150328892398</v>
      </c>
      <c r="Q13" s="30">
        <v>68.30634498609328</v>
      </c>
      <c r="R13" s="30">
        <v>143.10903318160027</v>
      </c>
      <c r="S13" s="153">
        <v>126.29941800055829</v>
      </c>
      <c r="T13" s="30">
        <v>61.373883353552515</v>
      </c>
      <c r="U13" s="30">
        <v>61.07735092557712</v>
      </c>
      <c r="V13" s="30">
        <v>111.31163175476462</v>
      </c>
      <c r="W13" s="153">
        <v>322.61795971934146</v>
      </c>
      <c r="X13" s="152">
        <v>73.4619343474167</v>
      </c>
      <c r="Y13" s="30">
        <v>53.937107795511345</v>
      </c>
      <c r="Z13" s="30">
        <v>71.70904278039431</v>
      </c>
      <c r="AA13" s="153">
        <v>183.05973098716882</v>
      </c>
      <c r="AB13" s="153">
        <f>+'CALCUL INDICES'!$O34</f>
        <v>110.4270585441276</v>
      </c>
      <c r="AC13" s="153">
        <f>+'CALCUL INDICES'!$O34</f>
        <v>110.4270585441276</v>
      </c>
      <c r="AD13" s="153">
        <f>+'CALCUL INDICES'!$O34</f>
        <v>110.4270585441276</v>
      </c>
      <c r="AE13" s="153">
        <f>+'CALCUL INDICES'!$O34</f>
        <v>110.4270585441276</v>
      </c>
    </row>
    <row r="14" spans="2:31" s="7" customFormat="1" ht="15.75" customHeight="1">
      <c r="B14" s="62" t="str">
        <f>+'CALCUL INDICES'!B43</f>
        <v>Commerce de gros de biens de consommation non alimentaires</v>
      </c>
      <c r="C14" s="225">
        <f>+'CALCUL INDICES'!F43</f>
        <v>1204.8171180700947</v>
      </c>
      <c r="D14" s="30">
        <v>101.40776806868801</v>
      </c>
      <c r="E14" s="30">
        <v>91.59362658474869</v>
      </c>
      <c r="F14" s="30">
        <v>107.23958011983635</v>
      </c>
      <c r="G14" s="153">
        <v>99.75902522672698</v>
      </c>
      <c r="H14" s="30">
        <v>119.01332527755292</v>
      </c>
      <c r="I14" s="30">
        <v>107.72916170061373</v>
      </c>
      <c r="J14" s="30">
        <v>117.98822945063442</v>
      </c>
      <c r="K14" s="153">
        <v>116.21146186131709</v>
      </c>
      <c r="L14" s="30">
        <v>116.0354771617816</v>
      </c>
      <c r="M14" s="30">
        <v>106.45724016816116</v>
      </c>
      <c r="N14" s="30">
        <v>106.02499940146525</v>
      </c>
      <c r="O14" s="153">
        <v>107.58257539508435</v>
      </c>
      <c r="P14" s="152">
        <v>112.82230370137634</v>
      </c>
      <c r="Q14" s="30">
        <v>122.13826293475807</v>
      </c>
      <c r="R14" s="30">
        <v>119.45697110838955</v>
      </c>
      <c r="S14" s="153">
        <v>125.50460987506011</v>
      </c>
      <c r="T14" s="30">
        <v>118.54150104223817</v>
      </c>
      <c r="U14" s="30">
        <v>111.20088384052775</v>
      </c>
      <c r="V14" s="30">
        <v>125.01552204231108</v>
      </c>
      <c r="W14" s="153">
        <v>127.28548111542692</v>
      </c>
      <c r="X14" s="152">
        <v>143.73890497760922</v>
      </c>
      <c r="Y14" s="30">
        <v>162.68171561527853</v>
      </c>
      <c r="Z14" s="30">
        <v>162.4496870317977</v>
      </c>
      <c r="AA14" s="153">
        <v>194.49766300763648</v>
      </c>
      <c r="AB14" s="153">
        <f>+'CALCUL INDICES'!$O43</f>
        <v>201.46564425238813</v>
      </c>
      <c r="AC14" s="153">
        <f>+'CALCUL INDICES'!$O43</f>
        <v>201.46564425238813</v>
      </c>
      <c r="AD14" s="153">
        <f>+'CALCUL INDICES'!$O43</f>
        <v>201.46564425238813</v>
      </c>
      <c r="AE14" s="153">
        <f>+'CALCUL INDICES'!$O43</f>
        <v>201.46564425238813</v>
      </c>
    </row>
    <row r="15" spans="2:31" s="7" customFormat="1" ht="15.75" customHeight="1">
      <c r="B15" s="96" t="str">
        <f>+'CALCUL INDICES'!B54</f>
        <v>Commerce de gros de produits intermédiaires non agricoles </v>
      </c>
      <c r="C15" s="225">
        <f>+'CALCUL INDICES'!F54</f>
        <v>5752.727585050581</v>
      </c>
      <c r="D15" s="30">
        <v>81.82015778466301</v>
      </c>
      <c r="E15" s="30">
        <v>100.50749542807188</v>
      </c>
      <c r="F15" s="30">
        <v>104.77682957110966</v>
      </c>
      <c r="G15" s="153">
        <v>112.89551721615547</v>
      </c>
      <c r="H15" s="30">
        <v>134.1445421564286</v>
      </c>
      <c r="I15" s="30">
        <v>120.57283052323584</v>
      </c>
      <c r="J15" s="30">
        <v>149.24259083920887</v>
      </c>
      <c r="K15" s="153">
        <v>158.34586692143762</v>
      </c>
      <c r="L15" s="30">
        <v>170.69867709032508</v>
      </c>
      <c r="M15" s="30">
        <v>128.5313279157868</v>
      </c>
      <c r="N15" s="30">
        <v>130.04668537403708</v>
      </c>
      <c r="O15" s="153">
        <v>133.2607493364311</v>
      </c>
      <c r="P15" s="152">
        <v>128.02712141445923</v>
      </c>
      <c r="Q15" s="30">
        <v>142.5320631853442</v>
      </c>
      <c r="R15" s="30">
        <v>174.8948881218617</v>
      </c>
      <c r="S15" s="153">
        <v>134.2001694159704</v>
      </c>
      <c r="T15" s="30">
        <v>191.98393352032676</v>
      </c>
      <c r="U15" s="30">
        <v>184.4029726617017</v>
      </c>
      <c r="V15" s="30">
        <v>102.14119163553734</v>
      </c>
      <c r="W15" s="153">
        <v>76.5231433945614</v>
      </c>
      <c r="X15" s="152">
        <v>124.52331280418974</v>
      </c>
      <c r="Y15" s="30">
        <v>140.5608860997586</v>
      </c>
      <c r="Z15" s="30">
        <v>340.3742833220861</v>
      </c>
      <c r="AA15" s="153">
        <v>268.93742732095717</v>
      </c>
      <c r="AB15" s="153">
        <f>+'CALCUL INDICES'!$O54</f>
        <v>177.42795480150085</v>
      </c>
      <c r="AC15" s="153">
        <f>+'CALCUL INDICES'!$O54</f>
        <v>177.42795480150085</v>
      </c>
      <c r="AD15" s="153">
        <f>+'CALCUL INDICES'!$O54</f>
        <v>177.42795480150085</v>
      </c>
      <c r="AE15" s="153">
        <f>+'CALCUL INDICES'!$O54</f>
        <v>177.42795480150085</v>
      </c>
    </row>
    <row r="16" spans="2:31" s="7" customFormat="1" ht="15.75" customHeight="1" thickBot="1">
      <c r="B16" s="62" t="str">
        <f>+'CALCUL INDICES'!B57</f>
        <v>Commerce de gros de machines, d'équipements et fournitures</v>
      </c>
      <c r="C16" s="225">
        <f>+'CALCUL INDICES'!F57</f>
        <v>26.190277755734652</v>
      </c>
      <c r="D16" s="30">
        <v>231.35991862159912</v>
      </c>
      <c r="E16" s="30">
        <v>68.80940492518943</v>
      </c>
      <c r="F16" s="30">
        <v>65.33098912236825</v>
      </c>
      <c r="G16" s="153">
        <v>34.49968733084322</v>
      </c>
      <c r="H16" s="30">
        <v>49.17428030538073</v>
      </c>
      <c r="I16" s="30">
        <v>3.489185310106348</v>
      </c>
      <c r="J16" s="30">
        <v>4.167100235509147</v>
      </c>
      <c r="K16" s="153">
        <v>3.077077570324455</v>
      </c>
      <c r="L16" s="30">
        <v>5.629535990906672</v>
      </c>
      <c r="M16" s="30">
        <v>4.306823320081077</v>
      </c>
      <c r="N16" s="30">
        <v>4.141354938587377</v>
      </c>
      <c r="O16" s="153">
        <v>6.687324644740539</v>
      </c>
      <c r="P16" s="152">
        <v>13.884962444259306</v>
      </c>
      <c r="Q16" s="30">
        <v>13.530438427692122</v>
      </c>
      <c r="R16" s="30">
        <v>7.613389409765675</v>
      </c>
      <c r="S16" s="153">
        <v>0.6519669160785508</v>
      </c>
      <c r="T16" s="30">
        <v>2.0820040247821585</v>
      </c>
      <c r="U16" s="30">
        <v>3.3335232780503716</v>
      </c>
      <c r="V16" s="30">
        <v>1.4298346702368083</v>
      </c>
      <c r="W16" s="153">
        <v>1.0587844100271215</v>
      </c>
      <c r="X16" s="152">
        <v>0.4506241919954689</v>
      </c>
      <c r="Y16" s="30">
        <v>0.2711963222343552</v>
      </c>
      <c r="Z16" s="30">
        <v>10.059739940820428</v>
      </c>
      <c r="AA16" s="153">
        <v>0</v>
      </c>
      <c r="AB16" s="153">
        <f>+'CALCUL INDICES'!$O57</f>
        <v>0</v>
      </c>
      <c r="AC16" s="153">
        <f>+'CALCUL INDICES'!$O57</f>
        <v>0</v>
      </c>
      <c r="AD16" s="153">
        <f>+'CALCUL INDICES'!$O57</f>
        <v>0</v>
      </c>
      <c r="AE16" s="153">
        <f>+'CALCUL INDICES'!$O57</f>
        <v>0</v>
      </c>
    </row>
    <row r="17" spans="2:31" s="268" customFormat="1" ht="15.75" customHeight="1" thickBot="1">
      <c r="B17" s="270" t="str">
        <f>+'CALCUL INDICES'!B58</f>
        <v>COMMERCE DE GROS ET ACTIVITES DES INTERMEDIAIRES (46)</v>
      </c>
      <c r="C17" s="269">
        <f>+'CALCUL INDICES'!E58</f>
        <v>8131.9239515519685</v>
      </c>
      <c r="D17" s="266">
        <v>85.67260048371419</v>
      </c>
      <c r="E17" s="266">
        <v>99.04903730602393</v>
      </c>
      <c r="F17" s="266">
        <v>108.46934038598859</v>
      </c>
      <c r="G17" s="266">
        <v>106.80902182427324</v>
      </c>
      <c r="H17" s="266">
        <v>120.75608950422868</v>
      </c>
      <c r="I17" s="266">
        <v>125.00524167817393</v>
      </c>
      <c r="J17" s="266">
        <v>147.84526772055153</v>
      </c>
      <c r="K17" s="266">
        <v>156.82439203258525</v>
      </c>
      <c r="L17" s="266">
        <v>164.04397594630967</v>
      </c>
      <c r="M17" s="266">
        <v>137.13671530053145</v>
      </c>
      <c r="N17" s="266">
        <v>117.63903226182724</v>
      </c>
      <c r="O17" s="266">
        <v>142.49366870351508</v>
      </c>
      <c r="P17" s="266">
        <v>115.4583652708142</v>
      </c>
      <c r="Q17" s="266">
        <v>124.73997076260956</v>
      </c>
      <c r="R17" s="266">
        <v>152.56864943508668</v>
      </c>
      <c r="S17" s="266">
        <v>124.07406670111385</v>
      </c>
      <c r="T17" s="266">
        <v>158.19621174367708</v>
      </c>
      <c r="U17" s="266">
        <v>151.61865020974335</v>
      </c>
      <c r="V17" s="266">
        <v>99.3153804942407</v>
      </c>
      <c r="W17" s="266">
        <v>97.72299663949384</v>
      </c>
      <c r="X17" s="266">
        <v>115.01898896358445</v>
      </c>
      <c r="Y17" s="266">
        <v>127.67388086059401</v>
      </c>
      <c r="Z17" s="266">
        <v>271.0523693715778</v>
      </c>
      <c r="AA17" s="267">
        <v>234.1750174786382</v>
      </c>
      <c r="AB17" s="267">
        <f>+'CALCUL INDICES'!$O58</f>
        <v>164.495701419308</v>
      </c>
      <c r="AC17" s="267">
        <f>+'CALCUL INDICES'!$O58</f>
        <v>164.495701419308</v>
      </c>
      <c r="AD17" s="267">
        <f>+'CALCUL INDICES'!$O58</f>
        <v>164.495701419308</v>
      </c>
      <c r="AE17" s="267">
        <f>+'CALCUL INDICES'!$O58</f>
        <v>164.495701419308</v>
      </c>
    </row>
    <row r="18" spans="2:31" s="7" customFormat="1" ht="15.75" customHeight="1">
      <c r="B18" s="62" t="str">
        <f>+'CALCUL INDICES'!B60</f>
        <v>Commerce de détail en magasin non spécialisé </v>
      </c>
      <c r="C18" s="225">
        <f>+'CALCUL INDICES'!F60</f>
        <v>52.18548012989844</v>
      </c>
      <c r="D18" s="30">
        <v>86.5307748184576</v>
      </c>
      <c r="E18" s="30">
        <v>70.32368410537595</v>
      </c>
      <c r="F18" s="30">
        <v>110.53866103059444</v>
      </c>
      <c r="G18" s="153">
        <v>132.60688004557204</v>
      </c>
      <c r="H18" s="30">
        <v>115.84425432864356</v>
      </c>
      <c r="I18" s="30">
        <v>80.95134284864676</v>
      </c>
      <c r="J18" s="30">
        <v>133.24862797043207</v>
      </c>
      <c r="K18" s="153">
        <v>152.5459578336569</v>
      </c>
      <c r="L18" s="30">
        <v>84.22749200112037</v>
      </c>
      <c r="M18" s="30">
        <v>104.68242288664969</v>
      </c>
      <c r="N18" s="30">
        <v>97.58800541067863</v>
      </c>
      <c r="O18" s="153">
        <v>17.27053495418913</v>
      </c>
      <c r="P18" s="152">
        <v>94.51476380336237</v>
      </c>
      <c r="Q18" s="30">
        <v>137.6462338700814</v>
      </c>
      <c r="R18" s="30">
        <v>129.7888479564353</v>
      </c>
      <c r="S18" s="153">
        <v>93.34453421010424</v>
      </c>
      <c r="T18" s="30">
        <v>122.47313096733313</v>
      </c>
      <c r="U18" s="30">
        <v>118.95659528797633</v>
      </c>
      <c r="V18" s="30">
        <v>34.62812668065669</v>
      </c>
      <c r="W18" s="30">
        <v>227.57748237368207</v>
      </c>
      <c r="X18" s="152">
        <v>131.55783599295052</v>
      </c>
      <c r="Y18" s="30">
        <v>128.30141457902886</v>
      </c>
      <c r="Z18" s="30">
        <v>82.20848738728591</v>
      </c>
      <c r="AA18" s="153">
        <v>281.456580027714</v>
      </c>
      <c r="AB18" s="153">
        <f>+'CALCUL INDICES'!$O60</f>
        <v>196.2228602832738</v>
      </c>
      <c r="AC18" s="153">
        <f>+'CALCUL INDICES'!$O60</f>
        <v>196.2228602832738</v>
      </c>
      <c r="AD18" s="153">
        <f>+'CALCUL INDICES'!$O60</f>
        <v>196.2228602832738</v>
      </c>
      <c r="AE18" s="153">
        <f>+'CALCUL INDICES'!$O60</f>
        <v>196.2228602832738</v>
      </c>
    </row>
    <row r="19" spans="2:31" s="7" customFormat="1" ht="15.75" customHeight="1" thickBot="1">
      <c r="B19" s="62" t="str">
        <f>+'CALCUL INDICES'!B74</f>
        <v>Commerce de détail en magasin spécialisé </v>
      </c>
      <c r="C19" s="225">
        <f>+'CALCUL INDICES'!F74</f>
        <v>881.5665915606826</v>
      </c>
      <c r="D19" s="30">
        <v>89.28695823820271</v>
      </c>
      <c r="E19" s="30">
        <v>105.61131173376931</v>
      </c>
      <c r="F19" s="30">
        <v>105.80477515645295</v>
      </c>
      <c r="G19" s="153">
        <v>99.29695487157507</v>
      </c>
      <c r="H19" s="30">
        <v>107.12325850885925</v>
      </c>
      <c r="I19" s="30">
        <v>115.55628742139241</v>
      </c>
      <c r="J19" s="30">
        <v>113.49178499418859</v>
      </c>
      <c r="K19" s="153">
        <v>119.27094324961746</v>
      </c>
      <c r="L19" s="30">
        <v>115.25532665194113</v>
      </c>
      <c r="M19" s="30">
        <v>152.55060406266915</v>
      </c>
      <c r="N19" s="30">
        <v>151.6670912967526</v>
      </c>
      <c r="O19" s="153">
        <v>119.51535984244117</v>
      </c>
      <c r="P19" s="152">
        <v>151.61534042259177</v>
      </c>
      <c r="Q19" s="30">
        <v>129.76960394874925</v>
      </c>
      <c r="R19" s="30">
        <v>115.24861240051328</v>
      </c>
      <c r="S19" s="153">
        <v>120.35251240360105</v>
      </c>
      <c r="T19" s="30">
        <v>109.039982060737</v>
      </c>
      <c r="U19" s="30">
        <v>124.03686222088568</v>
      </c>
      <c r="V19" s="30">
        <v>144.24134206179303</v>
      </c>
      <c r="W19" s="30">
        <v>119.66876031280867</v>
      </c>
      <c r="X19" s="214">
        <v>97.37444231812603</v>
      </c>
      <c r="Y19" s="215">
        <v>111.39881315510573</v>
      </c>
      <c r="Z19" s="215">
        <v>135.9832424652515</v>
      </c>
      <c r="AA19" s="216">
        <v>80.80024533167493</v>
      </c>
      <c r="AB19" s="216">
        <f>+'CALCUL INDICES'!$O74</f>
        <v>44.04957162681549</v>
      </c>
      <c r="AC19" s="216">
        <f>+'CALCUL INDICES'!$O74</f>
        <v>44.04957162681549</v>
      </c>
      <c r="AD19" s="216">
        <f>+'CALCUL INDICES'!$O74</f>
        <v>44.04957162681549</v>
      </c>
      <c r="AE19" s="216">
        <f>+'CALCUL INDICES'!$O74</f>
        <v>44.04957162681549</v>
      </c>
    </row>
    <row r="20" spans="2:31" s="268" customFormat="1" ht="15.75" customHeight="1" thickBot="1">
      <c r="B20" s="270" t="str">
        <f>+'CALCUL INDICES'!B75</f>
        <v>COMMERCE DE DÉTAIL (47)</v>
      </c>
      <c r="C20" s="269">
        <f>+'CALCUL INDICES'!E75</f>
        <v>933.752071690581</v>
      </c>
      <c r="D20" s="266">
        <v>89.13292082351184</v>
      </c>
      <c r="E20" s="266">
        <v>103.63915890405863</v>
      </c>
      <c r="F20" s="266">
        <v>106.06934228804167</v>
      </c>
      <c r="G20" s="266">
        <v>101.15857798438785</v>
      </c>
      <c r="H20" s="266">
        <v>107.61065700345354</v>
      </c>
      <c r="I20" s="266">
        <v>113.62228834160705</v>
      </c>
      <c r="J20" s="266">
        <v>114.59595425691332</v>
      </c>
      <c r="K20" s="266">
        <v>121.13061528145943</v>
      </c>
      <c r="L20" s="266">
        <v>113.52124487827226</v>
      </c>
      <c r="M20" s="266">
        <v>149.87535000610487</v>
      </c>
      <c r="N20" s="266">
        <v>148.64472256793016</v>
      </c>
      <c r="O20" s="266">
        <v>113.80110716300088</v>
      </c>
      <c r="P20" s="266">
        <v>148.42410679975922</v>
      </c>
      <c r="Q20" s="266">
        <v>130.20981257233606</v>
      </c>
      <c r="R20" s="266">
        <v>116.06123621864715</v>
      </c>
      <c r="S20" s="266">
        <v>118.84309212803083</v>
      </c>
      <c r="T20" s="266">
        <v>109.79073308619704</v>
      </c>
      <c r="U20" s="266">
        <v>123.75293656532925</v>
      </c>
      <c r="V20" s="266">
        <v>138.11528521365133</v>
      </c>
      <c r="W20" s="266">
        <v>125.69955653985734</v>
      </c>
      <c r="X20" s="266">
        <v>99.2848817864533</v>
      </c>
      <c r="Y20" s="266">
        <v>112.3434647360706</v>
      </c>
      <c r="Z20" s="266">
        <v>132.97788215849414</v>
      </c>
      <c r="AA20" s="267">
        <v>92.01451460580866</v>
      </c>
      <c r="AB20" s="267">
        <f>+'CALCUL INDICES'!$O75</f>
        <v>52.554223313536895</v>
      </c>
      <c r="AC20" s="267">
        <f>+'CALCUL INDICES'!$O75</f>
        <v>52.554223313536895</v>
      </c>
      <c r="AD20" s="267">
        <f>+'CALCUL INDICES'!$O75</f>
        <v>52.554223313536895</v>
      </c>
      <c r="AE20" s="267">
        <f>+'CALCUL INDICES'!$O75</f>
        <v>52.554223313536895</v>
      </c>
    </row>
    <row r="21" spans="2:31" s="7" customFormat="1" ht="17.25" customHeight="1" thickBot="1">
      <c r="B21" s="62"/>
      <c r="C21" s="227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2:31" s="7" customFormat="1" ht="19.5" customHeight="1" thickBot="1">
      <c r="B22" s="57" t="s">
        <v>16</v>
      </c>
      <c r="C22" s="226">
        <f>C11+C17+C20</f>
        <v>9999.995584376193</v>
      </c>
      <c r="D22" s="183">
        <v>75.4678878391218</v>
      </c>
      <c r="E22" s="103">
        <v>95.49109181584956</v>
      </c>
      <c r="F22" s="103">
        <v>114.22854754686414</v>
      </c>
      <c r="G22" s="228">
        <v>114.81247279816452</v>
      </c>
      <c r="H22" s="228">
        <v>115.59107458931412</v>
      </c>
      <c r="I22" s="228">
        <v>126.11584516626083</v>
      </c>
      <c r="J22" s="103">
        <v>147.38292443733926</v>
      </c>
      <c r="K22" s="228">
        <v>154.22585997799683</v>
      </c>
      <c r="L22" s="183">
        <v>155.34106792770743</v>
      </c>
      <c r="M22" s="103">
        <v>137.8650964612744</v>
      </c>
      <c r="N22" s="103">
        <v>119.52356253126321</v>
      </c>
      <c r="O22" s="228">
        <v>141.88012177133433</v>
      </c>
      <c r="P22" s="183">
        <v>119.30228457144872</v>
      </c>
      <c r="Q22" s="103">
        <v>126.36155776736662</v>
      </c>
      <c r="R22" s="103">
        <v>147.14808026745678</v>
      </c>
      <c r="S22" s="228">
        <v>123.59027548139653</v>
      </c>
      <c r="T22" s="183">
        <v>150.54597129304372</v>
      </c>
      <c r="U22" s="103">
        <v>143.1849571743002</v>
      </c>
      <c r="V22" s="103">
        <v>105.97056764839225</v>
      </c>
      <c r="W22" s="228">
        <v>108.90706687309809</v>
      </c>
      <c r="X22" s="183">
        <v>114.64529925499548</v>
      </c>
      <c r="Y22" s="103">
        <v>132.74037504767676</v>
      </c>
      <c r="Z22" s="103">
        <v>248.3162991552133</v>
      </c>
      <c r="AA22" s="228">
        <v>218.81355199038217</v>
      </c>
      <c r="AB22" s="228">
        <f>+'CALCUL INDICES'!$J79</f>
        <v>162.2769262439906</v>
      </c>
      <c r="AC22" s="228">
        <f>+'CALCUL INDICES'!$J79</f>
        <v>162.2769262439906</v>
      </c>
      <c r="AD22" s="228">
        <f>+'CALCUL INDICES'!$J79</f>
        <v>162.2769262439906</v>
      </c>
      <c r="AE22" s="228">
        <f>+'CALCUL INDICES'!$J79</f>
        <v>162.2769262439906</v>
      </c>
    </row>
    <row r="23" spans="2:27" s="7" customFormat="1" ht="12" customHeight="1">
      <c r="B23" s="3"/>
      <c r="C23" s="6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203"/>
      <c r="U23" s="30"/>
      <c r="V23" s="30"/>
      <c r="W23" s="30"/>
      <c r="X23" s="30"/>
      <c r="Y23" s="30"/>
      <c r="Z23" s="30"/>
      <c r="AA23" s="30"/>
    </row>
    <row r="24" spans="2:20" s="7" customFormat="1" ht="12" customHeight="1">
      <c r="B24" s="3"/>
      <c r="C24" s="6"/>
      <c r="D24" s="30"/>
      <c r="E24" s="30"/>
      <c r="F24" s="30"/>
      <c r="G24" s="30"/>
      <c r="H24" s="30"/>
      <c r="I24" s="30"/>
      <c r="K24" s="30"/>
      <c r="L24" s="13"/>
      <c r="M24" s="13"/>
      <c r="N24" s="13"/>
      <c r="T24" s="204"/>
    </row>
    <row r="25" spans="2:20" s="7" customFormat="1" ht="12" customHeight="1">
      <c r="B25" s="3"/>
      <c r="C25" s="6"/>
      <c r="D25" s="30"/>
      <c r="E25" s="30"/>
      <c r="F25" s="30"/>
      <c r="G25" s="30"/>
      <c r="H25" s="30"/>
      <c r="I25" s="30"/>
      <c r="K25" s="30"/>
      <c r="L25" s="13"/>
      <c r="M25" s="13"/>
      <c r="N25" s="13"/>
      <c r="T25" s="204"/>
    </row>
    <row r="26" spans="7:11" ht="12" customHeight="1">
      <c r="G26" s="230"/>
      <c r="K26" s="229"/>
    </row>
    <row r="28" ht="12" customHeight="1">
      <c r="K28" s="229"/>
    </row>
    <row r="29" spans="4:20" ht="12" customHeight="1">
      <c r="D29" s="22"/>
      <c r="E29" s="22"/>
      <c r="F29" s="23"/>
      <c r="G29" s="25"/>
      <c r="H29" s="22"/>
      <c r="I29" s="22"/>
      <c r="J29" s="22"/>
      <c r="K29" s="26"/>
      <c r="L29" s="22"/>
      <c r="M29" s="22"/>
      <c r="N29" s="22"/>
      <c r="O29" s="22"/>
      <c r="P29" s="22"/>
      <c r="Q29" s="22"/>
      <c r="R29" s="22"/>
      <c r="S29" s="22"/>
      <c r="T29" s="205"/>
    </row>
    <row r="30" ht="12" customHeight="1">
      <c r="K30" s="231"/>
    </row>
  </sheetData>
  <sheetProtection/>
  <mergeCells count="10">
    <mergeCell ref="AB5:AE5"/>
    <mergeCell ref="B2:E2"/>
    <mergeCell ref="B5:B6"/>
    <mergeCell ref="D5:G5"/>
    <mergeCell ref="C5:C6"/>
    <mergeCell ref="X5:AA5"/>
    <mergeCell ref="P5:S5"/>
    <mergeCell ref="H5:K5"/>
    <mergeCell ref="L5:O5"/>
    <mergeCell ref="T5:W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B1:AD16"/>
  <sheetViews>
    <sheetView zoomScale="106" zoomScaleNormal="106" zoomScalePageLayoutView="0" workbookViewId="0" topLeftCell="P10">
      <selection activeCell="AA22" sqref="AA22"/>
    </sheetView>
  </sheetViews>
  <sheetFormatPr defaultColWidth="11.421875" defaultRowHeight="12.75"/>
  <cols>
    <col min="1" max="1" width="11.421875" style="3" customWidth="1"/>
    <col min="2" max="2" width="81.00390625" style="3" customWidth="1"/>
    <col min="3" max="3" width="11.8515625" style="3" customWidth="1"/>
    <col min="4" max="27" width="11.421875" style="3" customWidth="1"/>
    <col min="28" max="28" width="11.57421875" style="3" bestFit="1" customWidth="1"/>
    <col min="29" max="29" width="11.421875" style="3" customWidth="1"/>
    <col min="30" max="30" width="11.421875" style="6" customWidth="1"/>
    <col min="31" max="16384" width="11.421875" style="3" customWidth="1"/>
  </cols>
  <sheetData>
    <row r="1" ht="13.5" thickBot="1">
      <c r="F1" s="3" t="s">
        <v>29</v>
      </c>
    </row>
    <row r="2" spans="2:30" s="16" customFormat="1" ht="19.5" customHeight="1" thickBot="1">
      <c r="B2" s="342" t="s">
        <v>79</v>
      </c>
      <c r="C2" s="343"/>
      <c r="D2" s="343"/>
      <c r="E2" s="344"/>
      <c r="F2" s="18"/>
      <c r="G2" s="19"/>
      <c r="H2" s="20"/>
      <c r="I2" s="19"/>
      <c r="J2" s="21"/>
      <c r="K2" s="19"/>
      <c r="L2" s="18"/>
      <c r="M2" s="17"/>
      <c r="AD2" s="19"/>
    </row>
    <row r="4" ht="15">
      <c r="B4" s="41" t="s">
        <v>80</v>
      </c>
    </row>
    <row r="5" ht="13.5" thickBot="1"/>
    <row r="6" spans="2:30" ht="24" customHeight="1">
      <c r="B6" s="363" t="s">
        <v>20</v>
      </c>
      <c r="C6" s="358">
        <v>2018</v>
      </c>
      <c r="D6" s="358">
        <v>2008</v>
      </c>
      <c r="E6" s="358">
        <v>2008</v>
      </c>
      <c r="F6" s="358">
        <v>2008</v>
      </c>
      <c r="G6" s="361">
        <v>2019</v>
      </c>
      <c r="H6" s="361"/>
      <c r="I6" s="361"/>
      <c r="J6" s="361"/>
      <c r="K6" s="358">
        <v>2020</v>
      </c>
      <c r="L6" s="358"/>
      <c r="M6" s="358"/>
      <c r="N6" s="358"/>
      <c r="O6" s="361">
        <v>2021</v>
      </c>
      <c r="P6" s="361">
        <v>2011</v>
      </c>
      <c r="Q6" s="361">
        <v>2011</v>
      </c>
      <c r="R6" s="361">
        <v>2011</v>
      </c>
      <c r="S6" s="358">
        <v>2022</v>
      </c>
      <c r="T6" s="358">
        <v>2011</v>
      </c>
      <c r="U6" s="358"/>
      <c r="V6" s="359"/>
      <c r="W6" s="360">
        <v>2023</v>
      </c>
      <c r="X6" s="361">
        <v>2011</v>
      </c>
      <c r="Y6" s="361"/>
      <c r="Z6" s="362"/>
      <c r="AA6" s="358">
        <v>2024</v>
      </c>
      <c r="AB6" s="358">
        <v>1987</v>
      </c>
      <c r="AC6" s="358"/>
      <c r="AD6" s="359"/>
    </row>
    <row r="7" spans="2:30" ht="21.75" customHeight="1" thickBot="1">
      <c r="B7" s="364"/>
      <c r="C7" s="52" t="s">
        <v>0</v>
      </c>
      <c r="D7" s="52" t="s">
        <v>1</v>
      </c>
      <c r="E7" s="52" t="s">
        <v>2</v>
      </c>
      <c r="F7" s="52" t="s">
        <v>3</v>
      </c>
      <c r="G7" s="154" t="s">
        <v>0</v>
      </c>
      <c r="H7" s="154" t="s">
        <v>1</v>
      </c>
      <c r="I7" s="154" t="s">
        <v>2</v>
      </c>
      <c r="J7" s="154" t="s">
        <v>3</v>
      </c>
      <c r="K7" s="52" t="s">
        <v>0</v>
      </c>
      <c r="L7" s="52" t="s">
        <v>1</v>
      </c>
      <c r="M7" s="52" t="s">
        <v>2</v>
      </c>
      <c r="N7" s="52" t="s">
        <v>3</v>
      </c>
      <c r="O7" s="154" t="s">
        <v>0</v>
      </c>
      <c r="P7" s="154" t="s">
        <v>1</v>
      </c>
      <c r="Q7" s="154" t="s">
        <v>2</v>
      </c>
      <c r="R7" s="154" t="s">
        <v>3</v>
      </c>
      <c r="S7" s="52" t="s">
        <v>0</v>
      </c>
      <c r="T7" s="52" t="s">
        <v>1</v>
      </c>
      <c r="U7" s="52" t="s">
        <v>2</v>
      </c>
      <c r="V7" s="271" t="s">
        <v>3</v>
      </c>
      <c r="W7" s="156" t="s">
        <v>0</v>
      </c>
      <c r="X7" s="154" t="s">
        <v>1</v>
      </c>
      <c r="Y7" s="154" t="s">
        <v>2</v>
      </c>
      <c r="Z7" s="272" t="s">
        <v>3</v>
      </c>
      <c r="AA7" s="272" t="s">
        <v>0</v>
      </c>
      <c r="AB7" s="272" t="s">
        <v>1</v>
      </c>
      <c r="AC7" s="272" t="s">
        <v>2</v>
      </c>
      <c r="AD7" s="272" t="s">
        <v>3</v>
      </c>
    </row>
    <row r="8" spans="2:30" ht="31.5" customHeight="1" thickBot="1">
      <c r="B8" s="155" t="str">
        <f>+'CALCUL INDICES'!B25</f>
        <v>COMMERCE ET RÉPARATION D'AUTOMOBILES ET DE  MOTOCYCLES (45)</v>
      </c>
      <c r="C8" s="40">
        <v>79.94102302155767</v>
      </c>
      <c r="D8" s="40">
        <v>101.50005425581936</v>
      </c>
      <c r="E8" s="40">
        <v>105.65004200280923</v>
      </c>
      <c r="F8" s="40">
        <v>112.90995463973353</v>
      </c>
      <c r="G8" s="292">
        <v>78.61253054487287</v>
      </c>
      <c r="H8" s="292">
        <v>148.2680386279311</v>
      </c>
      <c r="I8" s="292">
        <v>176.1259391712406</v>
      </c>
      <c r="J8" s="292">
        <v>164.6844746227108</v>
      </c>
      <c r="K8" s="40">
        <v>121.38904436524207</v>
      </c>
      <c r="L8" s="40">
        <v>132.2016605853417</v>
      </c>
      <c r="M8" s="40">
        <v>106.8222479356222</v>
      </c>
      <c r="N8" s="40">
        <v>164.60202758544455</v>
      </c>
      <c r="O8" s="292">
        <v>123.6540050755551</v>
      </c>
      <c r="P8" s="292">
        <v>136.62925064894964</v>
      </c>
      <c r="Q8" s="292">
        <v>131.03769166108697</v>
      </c>
      <c r="R8" s="292">
        <v>124.12386046074305</v>
      </c>
      <c r="S8" s="40">
        <v>124.69198465656387</v>
      </c>
      <c r="T8" s="40">
        <v>88.75592697164763</v>
      </c>
      <c r="U8" s="40">
        <v>131.76932024133802</v>
      </c>
      <c r="V8" s="40">
        <v>189.46621357658933</v>
      </c>
      <c r="W8" s="292">
        <v>126.74394923706873</v>
      </c>
      <c r="X8" s="293">
        <v>197.22152817347398</v>
      </c>
      <c r="Y8" s="293">
        <v>165.6994822207958</v>
      </c>
      <c r="Z8" s="294">
        <v>211.83584804424893</v>
      </c>
      <c r="AA8" s="294">
        <f>+'CALCUL INDICES'!$O25</f>
        <v>252.62170087239508</v>
      </c>
      <c r="AB8" s="294">
        <f>+'CALCUL INDICES'!$O25</f>
        <v>252.62170087239508</v>
      </c>
      <c r="AC8" s="294">
        <f>+'CALCUL INDICES'!$O25</f>
        <v>252.62170087239508</v>
      </c>
      <c r="AD8" s="294">
        <f>+'CALCUL INDICES'!$O25</f>
        <v>252.62170087239508</v>
      </c>
    </row>
    <row r="9" spans="2:30" ht="25.5" customHeight="1" thickBot="1">
      <c r="B9" s="157" t="str">
        <f>+'CALCUL INDICES'!B58</f>
        <v>COMMERCE DE GROS ET ACTIVITES DES INTERMEDIAIRES (46)</v>
      </c>
      <c r="C9" s="292">
        <v>85.67260048371419</v>
      </c>
      <c r="D9" s="292">
        <v>99.04903730602393</v>
      </c>
      <c r="E9" s="292">
        <v>108.46934038598859</v>
      </c>
      <c r="F9" s="292">
        <v>106.80902182427324</v>
      </c>
      <c r="G9" s="40">
        <v>120.75608950422868</v>
      </c>
      <c r="H9" s="40">
        <v>125.00524167817393</v>
      </c>
      <c r="I9" s="40">
        <v>147.84526772055153</v>
      </c>
      <c r="J9" s="40">
        <v>156.82439203258525</v>
      </c>
      <c r="K9" s="292">
        <v>164.04397594630967</v>
      </c>
      <c r="L9" s="292">
        <v>137.13671530053145</v>
      </c>
      <c r="M9" s="292">
        <v>117.63903226182724</v>
      </c>
      <c r="N9" s="292">
        <v>142.49366870351508</v>
      </c>
      <c r="O9" s="40">
        <v>115.4583652708142</v>
      </c>
      <c r="P9" s="40">
        <v>124.73997076260956</v>
      </c>
      <c r="Q9" s="40">
        <v>152.56864943508668</v>
      </c>
      <c r="R9" s="40">
        <v>124.07406670111385</v>
      </c>
      <c r="S9" s="292">
        <v>158.19621174367708</v>
      </c>
      <c r="T9" s="292">
        <v>151.61865020974335</v>
      </c>
      <c r="U9" s="292">
        <v>99.3153804942407</v>
      </c>
      <c r="V9" s="292">
        <v>97.72299663949384</v>
      </c>
      <c r="W9" s="40">
        <v>115.01898896358445</v>
      </c>
      <c r="X9" s="40">
        <v>127.67388086059401</v>
      </c>
      <c r="Y9" s="40">
        <v>271.0523693715778</v>
      </c>
      <c r="Z9" s="40">
        <v>234.1750174786382</v>
      </c>
      <c r="AA9" s="40">
        <f>+'CALCUL INDICES'!$O58</f>
        <v>164.495701419308</v>
      </c>
      <c r="AB9" s="40">
        <f>+'CALCUL INDICES'!$O58</f>
        <v>164.495701419308</v>
      </c>
      <c r="AC9" s="40">
        <f>+'CALCUL INDICES'!$O58</f>
        <v>164.495701419308</v>
      </c>
      <c r="AD9" s="40">
        <f>+'CALCUL INDICES'!$O58</f>
        <v>164.495701419308</v>
      </c>
    </row>
    <row r="10" spans="2:30" ht="27.75" customHeight="1" thickBot="1">
      <c r="B10" s="155" t="str">
        <f>+'CALCUL INDICES'!B75</f>
        <v>COMMERCE DE DÉTAIL (47)</v>
      </c>
      <c r="C10" s="40">
        <v>89.13292082351184</v>
      </c>
      <c r="D10" s="40">
        <v>103.63915890405863</v>
      </c>
      <c r="E10" s="40">
        <v>106.06934228804167</v>
      </c>
      <c r="F10" s="40">
        <v>101.15857798438785</v>
      </c>
      <c r="G10" s="292">
        <v>107.61065700345354</v>
      </c>
      <c r="H10" s="292">
        <v>113.62228834160705</v>
      </c>
      <c r="I10" s="292">
        <v>114.59595425691332</v>
      </c>
      <c r="J10" s="292">
        <v>121.13061528145943</v>
      </c>
      <c r="K10" s="40">
        <v>113.52124487827226</v>
      </c>
      <c r="L10" s="40">
        <v>149.87535000610487</v>
      </c>
      <c r="M10" s="40">
        <v>148.64472256793016</v>
      </c>
      <c r="N10" s="40">
        <v>113.80110716300088</v>
      </c>
      <c r="O10" s="292">
        <v>148.42410679975922</v>
      </c>
      <c r="P10" s="292">
        <v>130.20981257233606</v>
      </c>
      <c r="Q10" s="292">
        <v>116.06123621864715</v>
      </c>
      <c r="R10" s="292">
        <v>118.84309212803083</v>
      </c>
      <c r="S10" s="40">
        <v>109.79073308619704</v>
      </c>
      <c r="T10" s="40">
        <v>123.75293656532925</v>
      </c>
      <c r="U10" s="40">
        <v>138.11528521365133</v>
      </c>
      <c r="V10" s="40">
        <v>125.69955653985734</v>
      </c>
      <c r="W10" s="292">
        <v>99.2848817864533</v>
      </c>
      <c r="X10" s="292">
        <v>112.3434647360706</v>
      </c>
      <c r="Y10" s="292">
        <v>132.97788215849414</v>
      </c>
      <c r="Z10" s="292">
        <v>92.01451460580866</v>
      </c>
      <c r="AA10" s="292">
        <f>+'CALCUL INDICES'!$O75</f>
        <v>52.554223313536895</v>
      </c>
      <c r="AB10" s="292">
        <f>+'CALCUL INDICES'!$O75</f>
        <v>52.554223313536895</v>
      </c>
      <c r="AC10" s="292">
        <f>+'CALCUL INDICES'!$O75</f>
        <v>52.554223313536895</v>
      </c>
      <c r="AD10" s="292">
        <f>+'CALCUL INDICES'!$O75</f>
        <v>52.554223313536895</v>
      </c>
    </row>
    <row r="11" spans="2:30" ht="12.75">
      <c r="B11" s="3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ht="13.5" thickBot="1">
      <c r="AD12" s="3"/>
    </row>
    <row r="13" spans="2:30" ht="15.75" thickBot="1">
      <c r="B13" s="29" t="s">
        <v>17</v>
      </c>
      <c r="C13" s="40">
        <v>75.4678878391218</v>
      </c>
      <c r="D13" s="40">
        <v>95.49109181584956</v>
      </c>
      <c r="E13" s="40">
        <v>114.22854754686414</v>
      </c>
      <c r="F13" s="40">
        <v>114.81247279816452</v>
      </c>
      <c r="G13" s="40">
        <v>115.59107458931412</v>
      </c>
      <c r="H13" s="40">
        <v>126.11584516626083</v>
      </c>
      <c r="I13" s="40">
        <v>147.38292443733926</v>
      </c>
      <c r="J13" s="40">
        <v>154.22585997799683</v>
      </c>
      <c r="K13" s="40">
        <v>155.34106792770743</v>
      </c>
      <c r="L13" s="40">
        <v>137.8650964612744</v>
      </c>
      <c r="M13" s="40">
        <v>119.52356253126321</v>
      </c>
      <c r="N13" s="40">
        <v>141.88012177133433</v>
      </c>
      <c r="O13" s="40">
        <v>119.30228457144872</v>
      </c>
      <c r="P13" s="40">
        <v>126.36155776736662</v>
      </c>
      <c r="Q13" s="40">
        <v>147.14808026745678</v>
      </c>
      <c r="R13" s="40">
        <v>123.59027548139653</v>
      </c>
      <c r="S13" s="40">
        <v>150.54597129304372</v>
      </c>
      <c r="T13" s="40">
        <v>143.1432924841351</v>
      </c>
      <c r="U13" s="40">
        <v>105.97056764839225</v>
      </c>
      <c r="V13" s="40">
        <v>108.90706687309809</v>
      </c>
      <c r="W13" s="40">
        <v>114.64529925499548</v>
      </c>
      <c r="X13" s="40">
        <v>132.74037504767676</v>
      </c>
      <c r="Y13" s="40">
        <v>248.3162991552133</v>
      </c>
      <c r="Z13" s="40">
        <v>218.81355199038217</v>
      </c>
      <c r="AA13" s="40">
        <f>+'CALCUL INDICES'!$J79</f>
        <v>162.2769262439906</v>
      </c>
      <c r="AB13" s="40">
        <f>+'CALCUL INDICES'!$J79</f>
        <v>162.2769262439906</v>
      </c>
      <c r="AC13" s="40">
        <f>+'CALCUL INDICES'!$J79</f>
        <v>162.2769262439906</v>
      </c>
      <c r="AD13" s="40">
        <f>+'CALCUL INDICES'!$J79</f>
        <v>162.2769262439906</v>
      </c>
    </row>
    <row r="14" spans="11:27" ht="12.75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</row>
    <row r="15" ht="12.75">
      <c r="D15" s="229"/>
    </row>
    <row r="16" ht="12.75">
      <c r="D16" s="229"/>
    </row>
  </sheetData>
  <sheetProtection/>
  <mergeCells count="9">
    <mergeCell ref="AA6:AD6"/>
    <mergeCell ref="W6:Z6"/>
    <mergeCell ref="B2:E2"/>
    <mergeCell ref="S6:V6"/>
    <mergeCell ref="B6:B7"/>
    <mergeCell ref="K6:N6"/>
    <mergeCell ref="C6:F6"/>
    <mergeCell ref="G6:J6"/>
    <mergeCell ref="O6:R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SOME Placide</dc:creator>
  <cp:keywords/>
  <dc:description/>
  <cp:lastModifiedBy>ISTEEBU</cp:lastModifiedBy>
  <cp:lastPrinted>2011-02-16T18:43:56Z</cp:lastPrinted>
  <dcterms:created xsi:type="dcterms:W3CDTF">2002-06-05T10:25:00Z</dcterms:created>
  <dcterms:modified xsi:type="dcterms:W3CDTF">2024-05-30T12:35:14Z</dcterms:modified>
  <cp:category/>
  <cp:version/>
  <cp:contentType/>
  <cp:contentStatus/>
</cp:coreProperties>
</file>