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SQUE EXTERNE\Documents\ICA\ICA T3 2024\"/>
    </mc:Choice>
  </mc:AlternateContent>
  <bookViews>
    <workbookView xWindow="-120" yWindow="-120" windowWidth="20730" windowHeight="11160" firstSheet="6" activeTab="6"/>
  </bookViews>
  <sheets>
    <sheet name="Sheet1" sheetId="1" r:id="rId1"/>
    <sheet name="Feuil2" sheetId="9" state="hidden" r:id="rId2"/>
    <sheet name="Sheet2" sheetId="3" r:id="rId3"/>
    <sheet name="Sheet3" sheetId="2" r:id="rId4"/>
    <sheet name="Sheet4" sheetId="12" r:id="rId5"/>
    <sheet name="sheet5" sheetId="13" r:id="rId6"/>
    <sheet name="PUBLICATION" sheetId="7" r:id="rId7"/>
    <sheet name="CALCUL" sheetId="11" r:id="rId8"/>
    <sheet name="GRAPHIQUES" sheetId="10" r:id="rId9"/>
    <sheet name="Feuil1" sheetId="8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6" hidden="1">PUBLICATION!$A$1:$AE$19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7" l="1"/>
  <c r="AD26" i="7"/>
  <c r="AD24" i="7"/>
  <c r="AE24" i="7"/>
  <c r="AE23" i="7"/>
  <c r="AE27" i="7"/>
  <c r="AE26" i="7"/>
  <c r="AC13" i="12"/>
  <c r="AC6" i="1"/>
  <c r="AC17" i="1"/>
  <c r="AC17" i="12"/>
  <c r="AC25" i="12"/>
  <c r="AC6" i="12"/>
  <c r="AC3" i="1"/>
  <c r="AC3" i="12"/>
  <c r="AC4" i="1"/>
  <c r="AC4" i="12"/>
  <c r="AC5" i="1"/>
  <c r="AC5" i="12"/>
  <c r="AC7" i="12"/>
  <c r="AC7" i="13"/>
  <c r="AC7" i="7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C76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B76" i="11"/>
  <c r="AC14" i="1"/>
  <c r="AC14" i="12"/>
  <c r="AC14" i="13"/>
  <c r="Y14" i="1"/>
  <c r="Y14" i="12"/>
  <c r="Y14" i="13"/>
  <c r="AD14" i="13"/>
  <c r="AC8" i="1"/>
  <c r="AC8" i="12"/>
  <c r="AC8" i="13"/>
  <c r="Y8" i="1"/>
  <c r="Y8" i="12"/>
  <c r="Y8" i="13"/>
  <c r="AD8" i="13"/>
  <c r="AC6" i="13"/>
  <c r="Y6" i="1"/>
  <c r="Y6" i="12"/>
  <c r="Y6" i="13"/>
  <c r="AD6" i="13"/>
  <c r="AC16" i="3"/>
  <c r="AC17" i="7"/>
  <c r="Y15" i="1"/>
  <c r="Y15" i="12"/>
  <c r="Y15" i="13"/>
  <c r="Y17" i="7"/>
  <c r="AD17" i="7"/>
  <c r="AC15" i="3"/>
  <c r="AC16" i="7"/>
  <c r="Y16" i="7"/>
  <c r="AD16" i="7"/>
  <c r="AC10" i="3"/>
  <c r="AC11" i="7"/>
  <c r="Y11" i="1"/>
  <c r="Y11" i="7"/>
  <c r="AD11" i="7"/>
  <c r="AC8" i="3"/>
  <c r="AC9" i="7"/>
  <c r="Y9" i="1"/>
  <c r="Y9" i="7"/>
  <c r="AD9" i="7"/>
  <c r="AC7" i="3"/>
  <c r="AC8" i="7"/>
  <c r="Y8" i="7"/>
  <c r="AD8" i="7"/>
  <c r="AB8" i="7"/>
  <c r="AB9" i="7"/>
  <c r="AB9" i="3"/>
  <c r="AB10" i="7"/>
  <c r="AB11" i="7"/>
  <c r="AB27" i="7"/>
  <c r="AB26" i="7"/>
  <c r="AB17" i="7"/>
  <c r="AB16" i="7"/>
  <c r="AB14" i="7"/>
  <c r="AB27" i="12"/>
  <c r="AB13" i="7"/>
  <c r="AB5" i="1"/>
  <c r="AB4" i="3"/>
  <c r="AB5" i="7"/>
  <c r="AB4" i="1"/>
  <c r="AB3" i="3"/>
  <c r="AB4" i="7"/>
  <c r="AB3" i="1"/>
  <c r="AB2" i="3"/>
  <c r="AB3" i="7"/>
  <c r="AC13" i="13"/>
  <c r="AC15" i="7"/>
  <c r="AC22" i="7"/>
  <c r="AB5" i="11"/>
  <c r="AB37" i="11"/>
  <c r="AC23" i="13"/>
  <c r="AB8" i="13"/>
  <c r="AC23" i="12"/>
  <c r="AA17" i="3"/>
  <c r="AB17" i="3"/>
  <c r="AC14" i="3"/>
  <c r="AC13" i="3"/>
  <c r="AC12" i="3"/>
  <c r="AC11" i="3"/>
  <c r="AB8" i="12"/>
  <c r="AB10" i="1"/>
  <c r="AB10" i="12"/>
  <c r="AB10" i="13"/>
  <c r="AB17" i="1"/>
  <c r="AB15" i="1"/>
  <c r="AB14" i="1"/>
  <c r="AB12" i="1"/>
  <c r="AB12" i="12"/>
  <c r="AB11" i="1"/>
  <c r="AB11" i="12"/>
  <c r="AB11" i="13"/>
  <c r="AB9" i="1"/>
  <c r="AB9" i="12"/>
  <c r="AB9" i="13"/>
  <c r="AB8" i="1"/>
  <c r="AB6" i="1"/>
  <c r="AB12" i="7"/>
  <c r="AB12" i="13"/>
  <c r="AA17" i="1"/>
  <c r="AA15" i="1"/>
  <c r="AA14" i="1"/>
  <c r="AA12" i="1"/>
  <c r="AA10" i="1"/>
  <c r="AA9" i="1"/>
  <c r="AA8" i="1"/>
  <c r="AA6" i="1"/>
  <c r="AA5" i="1"/>
  <c r="AA4" i="1"/>
  <c r="AA3" i="1"/>
  <c r="AA16" i="3"/>
  <c r="AA15" i="3"/>
  <c r="AA13" i="3"/>
  <c r="AA12" i="3"/>
  <c r="AA11" i="3"/>
  <c r="AA10" i="3"/>
  <c r="AA7" i="3"/>
  <c r="AA6" i="3"/>
  <c r="Z3" i="1"/>
  <c r="AA6" i="7"/>
  <c r="AA15" i="12"/>
  <c r="AA15" i="13"/>
  <c r="AA9" i="3"/>
  <c r="AA2" i="3"/>
  <c r="AA3" i="3"/>
  <c r="AA4" i="7"/>
  <c r="AA5" i="12"/>
  <c r="AA5" i="13"/>
  <c r="AA6" i="12"/>
  <c r="AA7" i="1"/>
  <c r="AA20" i="1"/>
  <c r="AA8" i="12"/>
  <c r="AA8" i="13"/>
  <c r="AA9" i="7"/>
  <c r="AA11" i="7"/>
  <c r="AA12" i="7"/>
  <c r="AA16" i="1"/>
  <c r="AA22" i="1"/>
  <c r="AA17" i="7"/>
  <c r="AA6" i="13"/>
  <c r="AA3" i="7"/>
  <c r="AA4" i="3"/>
  <c r="AA5" i="7"/>
  <c r="AA9" i="2"/>
  <c r="AA24" i="12"/>
  <c r="AA14" i="12"/>
  <c r="AA9" i="12"/>
  <c r="AA9" i="13"/>
  <c r="AA4" i="12"/>
  <c r="AA4" i="13"/>
  <c r="AA6" i="2"/>
  <c r="AA4" i="2"/>
  <c r="AA12" i="12"/>
  <c r="AA12" i="13"/>
  <c r="AA3" i="12"/>
  <c r="AA3" i="13"/>
  <c r="AA11" i="12"/>
  <c r="AA11" i="13"/>
  <c r="AA8" i="7"/>
  <c r="Z16" i="3"/>
  <c r="Z15" i="3"/>
  <c r="Z14" i="3"/>
  <c r="Z12" i="3"/>
  <c r="Z11" i="3"/>
  <c r="Z10" i="3"/>
  <c r="Z8" i="3"/>
  <c r="Z7" i="3"/>
  <c r="Z6" i="3"/>
  <c r="Z14" i="1"/>
  <c r="Z14" i="12"/>
  <c r="Z14" i="13"/>
  <c r="Z12" i="1"/>
  <c r="Z12" i="12"/>
  <c r="Z12" i="13"/>
  <c r="Z11" i="1"/>
  <c r="Z11" i="12"/>
  <c r="Z11" i="13"/>
  <c r="Z9" i="1"/>
  <c r="Z9" i="12"/>
  <c r="Z8" i="1"/>
  <c r="Z8" i="12"/>
  <c r="Z8" i="13"/>
  <c r="Z6" i="1"/>
  <c r="Z6" i="12"/>
  <c r="Z6" i="13"/>
  <c r="Z3" i="12"/>
  <c r="Z4" i="1"/>
  <c r="Z4" i="12"/>
  <c r="Z4" i="13"/>
  <c r="AA13" i="7"/>
  <c r="AA27" i="12"/>
  <c r="AA27" i="13"/>
  <c r="AA5" i="3"/>
  <c r="AA3" i="2"/>
  <c r="AA5" i="2"/>
  <c r="AA22" i="12"/>
  <c r="AA14" i="13"/>
  <c r="AA7" i="12"/>
  <c r="AA7" i="13"/>
  <c r="Z16" i="7"/>
  <c r="Z9" i="13"/>
  <c r="Z3" i="13"/>
  <c r="Z8" i="7"/>
  <c r="Z11" i="7"/>
  <c r="Z12" i="7"/>
  <c r="Z6" i="7"/>
  <c r="Z4" i="2"/>
  <c r="Z9" i="3"/>
  <c r="Z3" i="3"/>
  <c r="Z4" i="7"/>
  <c r="Z2" i="3"/>
  <c r="Z3" i="7"/>
  <c r="Z9" i="7"/>
  <c r="Y3" i="1"/>
  <c r="AA7" i="7"/>
  <c r="AA21" i="7"/>
  <c r="Z4" i="11"/>
  <c r="Z57" i="11"/>
  <c r="AA22" i="13"/>
  <c r="AA26" i="7"/>
  <c r="AA16" i="7"/>
  <c r="Z6" i="2"/>
  <c r="Y8" i="3"/>
  <c r="Y7" i="3"/>
  <c r="Y6" i="3"/>
  <c r="X15" i="3"/>
  <c r="X13" i="3"/>
  <c r="Y16" i="3"/>
  <c r="Y15" i="3"/>
  <c r="Y14" i="3"/>
  <c r="Y13" i="3"/>
  <c r="Y12" i="3"/>
  <c r="Y11" i="3"/>
  <c r="Y10" i="3"/>
  <c r="Y17" i="1"/>
  <c r="Y12" i="1"/>
  <c r="Y10" i="1"/>
  <c r="Y5" i="1"/>
  <c r="Y4" i="1"/>
  <c r="Z9" i="11"/>
  <c r="Z97" i="11"/>
  <c r="Z13" i="7"/>
  <c r="Z26" i="7"/>
  <c r="Z27" i="12"/>
  <c r="Z27" i="13"/>
  <c r="Y7" i="1"/>
  <c r="C9" i="11"/>
  <c r="C97" i="11"/>
  <c r="D9" i="11"/>
  <c r="D97" i="11"/>
  <c r="E9" i="11"/>
  <c r="E97" i="11"/>
  <c r="F9" i="11"/>
  <c r="F97" i="11"/>
  <c r="G9" i="11"/>
  <c r="G97" i="11"/>
  <c r="H9" i="11"/>
  <c r="H97" i="11"/>
  <c r="I9" i="11"/>
  <c r="I97" i="11"/>
  <c r="J9" i="11"/>
  <c r="J97" i="11"/>
  <c r="K9" i="11"/>
  <c r="K97" i="11"/>
  <c r="L9" i="11"/>
  <c r="L97" i="11"/>
  <c r="M9" i="11"/>
  <c r="M97" i="11"/>
  <c r="N9" i="11"/>
  <c r="N97" i="11"/>
  <c r="O9" i="11"/>
  <c r="O97" i="11"/>
  <c r="P9" i="11"/>
  <c r="P97" i="11"/>
  <c r="Q9" i="11"/>
  <c r="Q97" i="11"/>
  <c r="R9" i="11"/>
  <c r="R97" i="11"/>
  <c r="S9" i="11"/>
  <c r="S97" i="11"/>
  <c r="T9" i="11"/>
  <c r="T97" i="11"/>
  <c r="U9" i="11"/>
  <c r="U97" i="11"/>
  <c r="V9" i="11"/>
  <c r="V97" i="11"/>
  <c r="C10" i="11"/>
  <c r="C119" i="11"/>
  <c r="D10" i="11"/>
  <c r="D119" i="11"/>
  <c r="E10" i="11"/>
  <c r="E119" i="11"/>
  <c r="F10" i="11"/>
  <c r="F119" i="11"/>
  <c r="G10" i="11"/>
  <c r="G119" i="11"/>
  <c r="H10" i="11"/>
  <c r="H119" i="11"/>
  <c r="I10" i="11"/>
  <c r="I119" i="11"/>
  <c r="J10" i="11"/>
  <c r="J119" i="11"/>
  <c r="K10" i="11"/>
  <c r="K119" i="11"/>
  <c r="L10" i="11"/>
  <c r="L119" i="11"/>
  <c r="M10" i="11"/>
  <c r="M119" i="11"/>
  <c r="N10" i="11"/>
  <c r="N119" i="11"/>
  <c r="O10" i="11"/>
  <c r="O119" i="11"/>
  <c r="P10" i="11"/>
  <c r="P119" i="11"/>
  <c r="Q10" i="11"/>
  <c r="Q119" i="11"/>
  <c r="R10" i="11"/>
  <c r="R119" i="11"/>
  <c r="S10" i="11"/>
  <c r="S119" i="11"/>
  <c r="T10" i="11"/>
  <c r="T119" i="11"/>
  <c r="U10" i="11"/>
  <c r="U119" i="11"/>
  <c r="V10" i="11"/>
  <c r="V119" i="11"/>
  <c r="B10" i="11"/>
  <c r="B119" i="11"/>
  <c r="B9" i="11"/>
  <c r="B97" i="11"/>
  <c r="Y10" i="7"/>
  <c r="Y12" i="7"/>
  <c r="Y6" i="7"/>
  <c r="Y9" i="12"/>
  <c r="Y9" i="13"/>
  <c r="Y10" i="12"/>
  <c r="Y11" i="12"/>
  <c r="Y11" i="13"/>
  <c r="Y12" i="12"/>
  <c r="Y12" i="13"/>
  <c r="Y4" i="12"/>
  <c r="Y4" i="13"/>
  <c r="Y5" i="12"/>
  <c r="Y5" i="13"/>
  <c r="Y3" i="12"/>
  <c r="Y3" i="13"/>
  <c r="Y10" i="2"/>
  <c r="Y4" i="2"/>
  <c r="Y17" i="3"/>
  <c r="X10" i="3"/>
  <c r="W10" i="3"/>
  <c r="W11" i="3"/>
  <c r="Y16" i="1"/>
  <c r="Y22" i="1"/>
  <c r="Y13" i="1"/>
  <c r="Y21" i="1"/>
  <c r="X5" i="1"/>
  <c r="X6" i="1"/>
  <c r="Y3" i="3"/>
  <c r="Y4" i="7"/>
  <c r="Y2" i="3"/>
  <c r="Y3" i="7"/>
  <c r="X7" i="3"/>
  <c r="X8" i="3"/>
  <c r="Y9" i="3"/>
  <c r="X6" i="3"/>
  <c r="X11" i="3"/>
  <c r="X12" i="3"/>
  <c r="X14" i="3"/>
  <c r="X16" i="3"/>
  <c r="X4" i="3"/>
  <c r="Y4" i="3"/>
  <c r="Y5" i="7"/>
  <c r="Y9" i="11"/>
  <c r="Y97" i="11"/>
  <c r="Y6" i="2"/>
  <c r="Y7" i="2"/>
  <c r="Y9" i="2"/>
  <c r="Y10" i="13"/>
  <c r="Y8" i="2"/>
  <c r="X17" i="3"/>
  <c r="X7" i="2"/>
  <c r="X28" i="12"/>
  <c r="X9" i="3"/>
  <c r="X6" i="2"/>
  <c r="X27" i="12"/>
  <c r="Y20" i="1"/>
  <c r="Y23" i="1"/>
  <c r="Y5" i="3"/>
  <c r="Y3" i="2"/>
  <c r="Y5" i="2"/>
  <c r="Y14" i="7"/>
  <c r="Y28" i="12"/>
  <c r="Y28" i="13"/>
  <c r="Y13" i="7"/>
  <c r="Y27" i="12"/>
  <c r="Y27" i="13"/>
  <c r="AE8" i="7"/>
  <c r="C19" i="7"/>
  <c r="C24" i="7"/>
  <c r="B7" i="11"/>
  <c r="B16" i="11"/>
  <c r="D19" i="7"/>
  <c r="D24" i="7"/>
  <c r="C7" i="11"/>
  <c r="C16" i="11"/>
  <c r="E19" i="7"/>
  <c r="E24" i="7"/>
  <c r="D7" i="11"/>
  <c r="D16" i="11"/>
  <c r="F19" i="7"/>
  <c r="F24" i="7"/>
  <c r="E7" i="11"/>
  <c r="E16" i="11"/>
  <c r="G19" i="7"/>
  <c r="G24" i="7"/>
  <c r="F7" i="11"/>
  <c r="F16" i="11"/>
  <c r="H19" i="7"/>
  <c r="H24" i="7"/>
  <c r="G7" i="11"/>
  <c r="G16" i="11"/>
  <c r="I19" i="7"/>
  <c r="I24" i="7"/>
  <c r="H7" i="11"/>
  <c r="H16" i="11"/>
  <c r="J19" i="7"/>
  <c r="J24" i="7"/>
  <c r="I7" i="11"/>
  <c r="I16" i="11"/>
  <c r="K19" i="7"/>
  <c r="K24" i="7"/>
  <c r="J7" i="11"/>
  <c r="J16" i="11"/>
  <c r="L19" i="7"/>
  <c r="L24" i="7"/>
  <c r="K7" i="11"/>
  <c r="K16" i="11"/>
  <c r="M19" i="7"/>
  <c r="M24" i="7"/>
  <c r="L7" i="11"/>
  <c r="L16" i="11"/>
  <c r="N19" i="7"/>
  <c r="N24" i="7"/>
  <c r="M7" i="11"/>
  <c r="M16" i="11"/>
  <c r="O19" i="7"/>
  <c r="O24" i="7"/>
  <c r="N7" i="11"/>
  <c r="N16" i="11"/>
  <c r="P19" i="7"/>
  <c r="P24" i="7"/>
  <c r="O7" i="11"/>
  <c r="O16" i="11"/>
  <c r="Q19" i="7"/>
  <c r="Q24" i="7"/>
  <c r="P7" i="11"/>
  <c r="P16" i="11"/>
  <c r="R19" i="7"/>
  <c r="R24" i="7"/>
  <c r="Q7" i="11"/>
  <c r="Q16" i="11"/>
  <c r="S19" i="7"/>
  <c r="S24" i="7"/>
  <c r="R7" i="11"/>
  <c r="R16" i="11"/>
  <c r="T19" i="7"/>
  <c r="T24" i="7"/>
  <c r="S7" i="11"/>
  <c r="S16" i="11"/>
  <c r="U19" i="7"/>
  <c r="U24" i="7"/>
  <c r="T7" i="11"/>
  <c r="T16" i="11"/>
  <c r="V19" i="7"/>
  <c r="V24" i="7"/>
  <c r="U7" i="11"/>
  <c r="U16" i="11"/>
  <c r="B19" i="7"/>
  <c r="B24" i="7"/>
  <c r="W18" i="7"/>
  <c r="W23" i="7"/>
  <c r="V18" i="7"/>
  <c r="V23" i="7"/>
  <c r="U6" i="11"/>
  <c r="U18" i="7"/>
  <c r="U23" i="7"/>
  <c r="T18" i="7"/>
  <c r="T23" i="7"/>
  <c r="S18" i="7"/>
  <c r="S23" i="7"/>
  <c r="R18" i="7"/>
  <c r="R23" i="7"/>
  <c r="Q18" i="7"/>
  <c r="Q23" i="7"/>
  <c r="P18" i="7"/>
  <c r="P23" i="7"/>
  <c r="O18" i="7"/>
  <c r="O23" i="7"/>
  <c r="N18" i="7"/>
  <c r="N23" i="7"/>
  <c r="M18" i="7"/>
  <c r="M23" i="7"/>
  <c r="L18" i="7"/>
  <c r="L23" i="7"/>
  <c r="K18" i="7"/>
  <c r="K23" i="7"/>
  <c r="J18" i="7"/>
  <c r="J23" i="7"/>
  <c r="I18" i="7"/>
  <c r="I23" i="7"/>
  <c r="H18" i="7"/>
  <c r="H23" i="7"/>
  <c r="G18" i="7"/>
  <c r="G23" i="7"/>
  <c r="F18" i="7"/>
  <c r="F23" i="7"/>
  <c r="E18" i="7"/>
  <c r="E23" i="7"/>
  <c r="D18" i="7"/>
  <c r="D23" i="7"/>
  <c r="C18" i="7"/>
  <c r="C23" i="7"/>
  <c r="B18" i="7"/>
  <c r="B23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X14" i="7"/>
  <c r="X27" i="7"/>
  <c r="W10" i="11"/>
  <c r="W119" i="11"/>
  <c r="X13" i="7"/>
  <c r="X26" i="7"/>
  <c r="W9" i="11"/>
  <c r="W97" i="11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B17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B25" i="13"/>
  <c r="B28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B24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C13" i="13"/>
  <c r="C23" i="13"/>
  <c r="D13" i="13"/>
  <c r="D15" i="7"/>
  <c r="D22" i="7"/>
  <c r="C5" i="11"/>
  <c r="C37" i="11"/>
  <c r="E13" i="13"/>
  <c r="E15" i="7"/>
  <c r="E22" i="7"/>
  <c r="D5" i="11"/>
  <c r="D37" i="11"/>
  <c r="F13" i="13"/>
  <c r="F23" i="13"/>
  <c r="G13" i="13"/>
  <c r="G15" i="7"/>
  <c r="G22" i="7"/>
  <c r="F5" i="11"/>
  <c r="F37" i="11"/>
  <c r="H13" i="13"/>
  <c r="H23" i="13"/>
  <c r="I13" i="13"/>
  <c r="I15" i="7"/>
  <c r="I22" i="7"/>
  <c r="H5" i="11"/>
  <c r="H37" i="11"/>
  <c r="J13" i="13"/>
  <c r="J23" i="13"/>
  <c r="K13" i="13"/>
  <c r="K23" i="13"/>
  <c r="L13" i="13"/>
  <c r="L15" i="7"/>
  <c r="L22" i="7"/>
  <c r="K5" i="11"/>
  <c r="K37" i="11"/>
  <c r="M13" i="13"/>
  <c r="M15" i="7"/>
  <c r="M22" i="7"/>
  <c r="L5" i="11"/>
  <c r="L37" i="11"/>
  <c r="N13" i="13"/>
  <c r="N23" i="13"/>
  <c r="O13" i="13"/>
  <c r="O15" i="7"/>
  <c r="O22" i="7"/>
  <c r="N5" i="11"/>
  <c r="N37" i="11"/>
  <c r="P13" i="13"/>
  <c r="P23" i="13"/>
  <c r="Q13" i="13"/>
  <c r="Q15" i="7"/>
  <c r="Q22" i="7"/>
  <c r="P5" i="11"/>
  <c r="P37" i="11"/>
  <c r="R13" i="13"/>
  <c r="R23" i="13"/>
  <c r="S13" i="13"/>
  <c r="S23" i="13"/>
  <c r="T13" i="13"/>
  <c r="T15" i="7"/>
  <c r="T22" i="7"/>
  <c r="S5" i="11"/>
  <c r="S37" i="11"/>
  <c r="U13" i="13"/>
  <c r="U15" i="7"/>
  <c r="U22" i="7"/>
  <c r="T5" i="11"/>
  <c r="T37" i="11"/>
  <c r="V13" i="13"/>
  <c r="V23" i="13"/>
  <c r="B13" i="13"/>
  <c r="B15" i="7"/>
  <c r="B12" i="13"/>
  <c r="B11" i="13"/>
  <c r="B10" i="13"/>
  <c r="B9" i="13"/>
  <c r="B8" i="13"/>
  <c r="C3" i="13"/>
  <c r="C3" i="7"/>
  <c r="D3" i="13"/>
  <c r="D3" i="7"/>
  <c r="E3" i="13"/>
  <c r="E3" i="7"/>
  <c r="F3" i="13"/>
  <c r="F3" i="7"/>
  <c r="G3" i="13"/>
  <c r="G3" i="7"/>
  <c r="H3" i="13"/>
  <c r="H3" i="7"/>
  <c r="I3" i="13"/>
  <c r="I3" i="7"/>
  <c r="J3" i="13"/>
  <c r="J3" i="7"/>
  <c r="K3" i="13"/>
  <c r="K3" i="7"/>
  <c r="L3" i="13"/>
  <c r="L3" i="7"/>
  <c r="M3" i="13"/>
  <c r="M3" i="7"/>
  <c r="N3" i="13"/>
  <c r="N3" i="7"/>
  <c r="O3" i="13"/>
  <c r="O3" i="7"/>
  <c r="P3" i="13"/>
  <c r="P3" i="7"/>
  <c r="Q3" i="13"/>
  <c r="Q3" i="7"/>
  <c r="R3" i="13"/>
  <c r="R3" i="7"/>
  <c r="S3" i="13"/>
  <c r="S3" i="7"/>
  <c r="T3" i="13"/>
  <c r="T3" i="7"/>
  <c r="U3" i="13"/>
  <c r="V3" i="13"/>
  <c r="C4" i="13"/>
  <c r="C4" i="7"/>
  <c r="D4" i="13"/>
  <c r="D4" i="7"/>
  <c r="E4" i="13"/>
  <c r="E4" i="7"/>
  <c r="F4" i="13"/>
  <c r="F4" i="7"/>
  <c r="G4" i="13"/>
  <c r="G4" i="7"/>
  <c r="H4" i="13"/>
  <c r="H4" i="7"/>
  <c r="I4" i="13"/>
  <c r="I4" i="7"/>
  <c r="J4" i="13"/>
  <c r="J4" i="7"/>
  <c r="K4" i="13"/>
  <c r="K4" i="7"/>
  <c r="L4" i="13"/>
  <c r="L4" i="7"/>
  <c r="M4" i="13"/>
  <c r="M4" i="7"/>
  <c r="N4" i="13"/>
  <c r="N4" i="7"/>
  <c r="O4" i="13"/>
  <c r="O4" i="7"/>
  <c r="P4" i="13"/>
  <c r="P4" i="7"/>
  <c r="Q4" i="13"/>
  <c r="Q4" i="7"/>
  <c r="R4" i="13"/>
  <c r="R4" i="7"/>
  <c r="S4" i="13"/>
  <c r="S4" i="7"/>
  <c r="T4" i="13"/>
  <c r="T4" i="7"/>
  <c r="U4" i="13"/>
  <c r="V4" i="13"/>
  <c r="C5" i="13"/>
  <c r="C5" i="7"/>
  <c r="D5" i="13"/>
  <c r="D5" i="7"/>
  <c r="E5" i="13"/>
  <c r="E5" i="7"/>
  <c r="F5" i="13"/>
  <c r="F5" i="7"/>
  <c r="G5" i="13"/>
  <c r="G5" i="7"/>
  <c r="H5" i="13"/>
  <c r="H5" i="7"/>
  <c r="I5" i="13"/>
  <c r="I5" i="7"/>
  <c r="J5" i="13"/>
  <c r="J5" i="7"/>
  <c r="K5" i="13"/>
  <c r="K5" i="7"/>
  <c r="L5" i="13"/>
  <c r="L5" i="7"/>
  <c r="M5" i="13"/>
  <c r="M5" i="7"/>
  <c r="N5" i="13"/>
  <c r="N5" i="7"/>
  <c r="O5" i="13"/>
  <c r="O5" i="7"/>
  <c r="P5" i="13"/>
  <c r="P5" i="7"/>
  <c r="Q5" i="13"/>
  <c r="Q5" i="7"/>
  <c r="R5" i="13"/>
  <c r="R5" i="7"/>
  <c r="S5" i="13"/>
  <c r="S5" i="7"/>
  <c r="T5" i="13"/>
  <c r="T5" i="7"/>
  <c r="U5" i="13"/>
  <c r="V5" i="13"/>
  <c r="C6" i="13"/>
  <c r="C6" i="7"/>
  <c r="D6" i="13"/>
  <c r="D6" i="7"/>
  <c r="E6" i="13"/>
  <c r="E6" i="7"/>
  <c r="F6" i="13"/>
  <c r="F6" i="7"/>
  <c r="G6" i="13"/>
  <c r="G6" i="7"/>
  <c r="H6" i="13"/>
  <c r="H6" i="7"/>
  <c r="I6" i="13"/>
  <c r="I6" i="7"/>
  <c r="J6" i="13"/>
  <c r="J6" i="7"/>
  <c r="K6" i="13"/>
  <c r="K6" i="7"/>
  <c r="L6" i="13"/>
  <c r="L6" i="7"/>
  <c r="M6" i="13"/>
  <c r="M6" i="7"/>
  <c r="N6" i="13"/>
  <c r="N6" i="7"/>
  <c r="O6" i="13"/>
  <c r="O6" i="7"/>
  <c r="P6" i="13"/>
  <c r="P6" i="7"/>
  <c r="Q6" i="13"/>
  <c r="Q6" i="7"/>
  <c r="R6" i="13"/>
  <c r="R6" i="7"/>
  <c r="S6" i="13"/>
  <c r="S6" i="7"/>
  <c r="T6" i="13"/>
  <c r="T6" i="7"/>
  <c r="U6" i="13"/>
  <c r="V6" i="13"/>
  <c r="C7" i="13"/>
  <c r="C7" i="7"/>
  <c r="C21" i="7"/>
  <c r="B4" i="11"/>
  <c r="B57" i="11"/>
  <c r="D7" i="13"/>
  <c r="D7" i="7"/>
  <c r="D21" i="7"/>
  <c r="C4" i="11"/>
  <c r="C57" i="11"/>
  <c r="E7" i="13"/>
  <c r="E7" i="7"/>
  <c r="E21" i="7"/>
  <c r="D4" i="11"/>
  <c r="D57" i="11"/>
  <c r="F7" i="13"/>
  <c r="F22" i="13"/>
  <c r="G7" i="13"/>
  <c r="G7" i="7"/>
  <c r="G21" i="7"/>
  <c r="F4" i="11"/>
  <c r="F57" i="11"/>
  <c r="H7" i="13"/>
  <c r="H7" i="7"/>
  <c r="H21" i="7"/>
  <c r="G4" i="11"/>
  <c r="G57" i="11"/>
  <c r="I7" i="13"/>
  <c r="I7" i="7"/>
  <c r="I21" i="7"/>
  <c r="H4" i="11"/>
  <c r="H57" i="11"/>
  <c r="J7" i="13"/>
  <c r="J22" i="13"/>
  <c r="K7" i="13"/>
  <c r="K7" i="7"/>
  <c r="K21" i="7"/>
  <c r="J4" i="11"/>
  <c r="J57" i="11"/>
  <c r="L7" i="13"/>
  <c r="L7" i="7"/>
  <c r="L21" i="7"/>
  <c r="K4" i="11"/>
  <c r="K57" i="11"/>
  <c r="M7" i="13"/>
  <c r="M22" i="13"/>
  <c r="N7" i="13"/>
  <c r="N22" i="13"/>
  <c r="O7" i="13"/>
  <c r="O7" i="7"/>
  <c r="O21" i="7"/>
  <c r="N4" i="11"/>
  <c r="N57" i="11"/>
  <c r="P7" i="13"/>
  <c r="P7" i="7"/>
  <c r="P21" i="7"/>
  <c r="O4" i="11"/>
  <c r="O57" i="11"/>
  <c r="Q7" i="13"/>
  <c r="Q7" i="7"/>
  <c r="Q21" i="7"/>
  <c r="P4" i="11"/>
  <c r="P57" i="11"/>
  <c r="R7" i="13"/>
  <c r="R22" i="13"/>
  <c r="S7" i="13"/>
  <c r="S7" i="7"/>
  <c r="S21" i="7"/>
  <c r="R4" i="11"/>
  <c r="R57" i="11"/>
  <c r="T7" i="13"/>
  <c r="T7" i="7"/>
  <c r="T21" i="7"/>
  <c r="S4" i="11"/>
  <c r="S57" i="11"/>
  <c r="U7" i="13"/>
  <c r="U7" i="7"/>
  <c r="U21" i="7"/>
  <c r="T4" i="11"/>
  <c r="T57" i="11"/>
  <c r="V7" i="13"/>
  <c r="V22" i="13"/>
  <c r="B7" i="13"/>
  <c r="B22" i="13"/>
  <c r="B6" i="13"/>
  <c r="B5" i="13"/>
  <c r="B5" i="7"/>
  <c r="B4" i="13"/>
  <c r="B3" i="13"/>
  <c r="B3" i="7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B5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B4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B3" i="2"/>
  <c r="Y26" i="7"/>
  <c r="X9" i="11"/>
  <c r="X97" i="11"/>
  <c r="Y27" i="7"/>
  <c r="X10" i="11"/>
  <c r="X119" i="11"/>
  <c r="B22" i="7"/>
  <c r="V6" i="11"/>
  <c r="Q22" i="13"/>
  <c r="U3" i="7"/>
  <c r="I22" i="13"/>
  <c r="V6" i="7"/>
  <c r="V5" i="7"/>
  <c r="V4" i="7"/>
  <c r="V3" i="7"/>
  <c r="U23" i="13"/>
  <c r="E23" i="13"/>
  <c r="P22" i="13"/>
  <c r="H22" i="13"/>
  <c r="M7" i="7"/>
  <c r="M21" i="7"/>
  <c r="L4" i="11"/>
  <c r="L57" i="11"/>
  <c r="N15" i="7"/>
  <c r="N22" i="7"/>
  <c r="M5" i="11"/>
  <c r="M37" i="11"/>
  <c r="U6" i="7"/>
  <c r="U5" i="7"/>
  <c r="U4" i="7"/>
  <c r="B23" i="13"/>
  <c r="Q23" i="13"/>
  <c r="U22" i="13"/>
  <c r="E22" i="13"/>
  <c r="B7" i="7"/>
  <c r="B21" i="7"/>
  <c r="R15" i="7"/>
  <c r="R22" i="7"/>
  <c r="Q5" i="11"/>
  <c r="Q37" i="11"/>
  <c r="M23" i="13"/>
  <c r="T22" i="13"/>
  <c r="L22" i="13"/>
  <c r="D22" i="13"/>
  <c r="F15" i="7"/>
  <c r="F22" i="7"/>
  <c r="E5" i="11"/>
  <c r="E37" i="11"/>
  <c r="V15" i="7"/>
  <c r="V22" i="7"/>
  <c r="U5" i="11"/>
  <c r="U37" i="11"/>
  <c r="I23" i="13"/>
  <c r="B6" i="7"/>
  <c r="J15" i="7"/>
  <c r="J22" i="7"/>
  <c r="I5" i="11"/>
  <c r="I37" i="11"/>
  <c r="T23" i="13"/>
  <c r="L23" i="13"/>
  <c r="D23" i="13"/>
  <c r="F7" i="7"/>
  <c r="F21" i="7"/>
  <c r="E4" i="11"/>
  <c r="E57" i="11"/>
  <c r="N7" i="7"/>
  <c r="N21" i="7"/>
  <c r="M4" i="11"/>
  <c r="M57" i="11"/>
  <c r="R7" i="7"/>
  <c r="R21" i="7"/>
  <c r="Q4" i="11"/>
  <c r="Q57" i="11"/>
  <c r="C15" i="7"/>
  <c r="C22" i="7"/>
  <c r="B5" i="11"/>
  <c r="B37" i="11"/>
  <c r="K15" i="7"/>
  <c r="K22" i="7"/>
  <c r="J5" i="11"/>
  <c r="J37" i="11"/>
  <c r="S15" i="7"/>
  <c r="S22" i="7"/>
  <c r="R5" i="11"/>
  <c r="R37" i="11"/>
  <c r="O23" i="13"/>
  <c r="G23" i="13"/>
  <c r="S22" i="13"/>
  <c r="O22" i="13"/>
  <c r="K22" i="13"/>
  <c r="G22" i="13"/>
  <c r="C22" i="13"/>
  <c r="B4" i="7"/>
  <c r="H15" i="7"/>
  <c r="H22" i="7"/>
  <c r="G5" i="11"/>
  <c r="G37" i="11"/>
  <c r="P15" i="7"/>
  <c r="P22" i="7"/>
  <c r="O5" i="11"/>
  <c r="O37" i="11"/>
  <c r="J7" i="7"/>
  <c r="J21" i="7"/>
  <c r="I4" i="11"/>
  <c r="I57" i="11"/>
  <c r="V7" i="7"/>
  <c r="V21" i="7"/>
  <c r="U4" i="11"/>
  <c r="U57" i="11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B17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C25" i="12"/>
  <c r="B28" i="12"/>
  <c r="B27" i="12"/>
  <c r="B27" i="13"/>
  <c r="C14" i="12"/>
  <c r="D14" i="12"/>
  <c r="E14" i="12"/>
  <c r="F14" i="12"/>
  <c r="F16" i="12"/>
  <c r="F24" i="12"/>
  <c r="G14" i="12"/>
  <c r="H14" i="12"/>
  <c r="I14" i="12"/>
  <c r="J14" i="12"/>
  <c r="J16" i="12"/>
  <c r="J24" i="12"/>
  <c r="K14" i="12"/>
  <c r="L14" i="12"/>
  <c r="M14" i="12"/>
  <c r="N14" i="12"/>
  <c r="N16" i="12"/>
  <c r="N24" i="12"/>
  <c r="O14" i="12"/>
  <c r="P14" i="12"/>
  <c r="Q14" i="12"/>
  <c r="R14" i="12"/>
  <c r="R16" i="12"/>
  <c r="R24" i="12"/>
  <c r="S14" i="12"/>
  <c r="T14" i="12"/>
  <c r="U14" i="12"/>
  <c r="V14" i="12"/>
  <c r="V16" i="12"/>
  <c r="V24" i="12"/>
  <c r="C15" i="12"/>
  <c r="D15" i="12"/>
  <c r="D16" i="12"/>
  <c r="D24" i="12"/>
  <c r="E15" i="12"/>
  <c r="F15" i="12"/>
  <c r="G15" i="12"/>
  <c r="H15" i="12"/>
  <c r="H16" i="12"/>
  <c r="H24" i="12"/>
  <c r="I15" i="12"/>
  <c r="J15" i="12"/>
  <c r="K15" i="12"/>
  <c r="L15" i="12"/>
  <c r="L16" i="12"/>
  <c r="L24" i="12"/>
  <c r="M15" i="12"/>
  <c r="N15" i="12"/>
  <c r="O15" i="12"/>
  <c r="P15" i="12"/>
  <c r="P16" i="12"/>
  <c r="P24" i="12"/>
  <c r="Q15" i="12"/>
  <c r="R15" i="12"/>
  <c r="S15" i="12"/>
  <c r="T15" i="12"/>
  <c r="T16" i="12"/>
  <c r="T24" i="12"/>
  <c r="U15" i="12"/>
  <c r="V15" i="12"/>
  <c r="B15" i="12"/>
  <c r="B14" i="12"/>
  <c r="E16" i="12"/>
  <c r="E24" i="12"/>
  <c r="G16" i="12"/>
  <c r="G24" i="12"/>
  <c r="I16" i="12"/>
  <c r="I24" i="12"/>
  <c r="K16" i="12"/>
  <c r="K24" i="12"/>
  <c r="M16" i="12"/>
  <c r="M24" i="12"/>
  <c r="O16" i="12"/>
  <c r="O24" i="12"/>
  <c r="Q16" i="12"/>
  <c r="Q24" i="12"/>
  <c r="S16" i="12"/>
  <c r="S24" i="12"/>
  <c r="U16" i="12"/>
  <c r="U24" i="12"/>
  <c r="C16" i="12"/>
  <c r="C24" i="12"/>
  <c r="B16" i="12"/>
  <c r="B24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B12" i="12"/>
  <c r="B11" i="12"/>
  <c r="B10" i="12"/>
  <c r="B9" i="12"/>
  <c r="B8" i="12"/>
  <c r="E13" i="12"/>
  <c r="E23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B6" i="12"/>
  <c r="P7" i="12"/>
  <c r="P22" i="12"/>
  <c r="B5" i="12"/>
  <c r="B4" i="12"/>
  <c r="B3" i="12"/>
  <c r="E7" i="12"/>
  <c r="E22" i="1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V28" i="12"/>
  <c r="V28" i="13"/>
  <c r="U7" i="2"/>
  <c r="U28" i="12"/>
  <c r="U28" i="13"/>
  <c r="T7" i="2"/>
  <c r="T28" i="12"/>
  <c r="T28" i="13"/>
  <c r="S7" i="2"/>
  <c r="S28" i="12"/>
  <c r="S28" i="13"/>
  <c r="R7" i="2"/>
  <c r="R28" i="12"/>
  <c r="R28" i="13"/>
  <c r="Q7" i="2"/>
  <c r="Q28" i="12"/>
  <c r="Q28" i="13"/>
  <c r="P7" i="2"/>
  <c r="P28" i="12"/>
  <c r="P28" i="13"/>
  <c r="O7" i="2"/>
  <c r="O28" i="12"/>
  <c r="O28" i="13"/>
  <c r="N7" i="2"/>
  <c r="N28" i="12"/>
  <c r="N28" i="13"/>
  <c r="M7" i="2"/>
  <c r="M28" i="12"/>
  <c r="M28" i="13"/>
  <c r="L7" i="2"/>
  <c r="L28" i="12"/>
  <c r="L28" i="13"/>
  <c r="K7" i="2"/>
  <c r="K28" i="12"/>
  <c r="K28" i="13"/>
  <c r="J7" i="2"/>
  <c r="J28" i="12"/>
  <c r="J28" i="13"/>
  <c r="I7" i="2"/>
  <c r="I28" i="12"/>
  <c r="I28" i="13"/>
  <c r="H7" i="2"/>
  <c r="H28" i="12"/>
  <c r="H28" i="13"/>
  <c r="G7" i="2"/>
  <c r="G28" i="12"/>
  <c r="G28" i="13"/>
  <c r="F7" i="2"/>
  <c r="F28" i="12"/>
  <c r="F28" i="13"/>
  <c r="E7" i="2"/>
  <c r="E28" i="12"/>
  <c r="E28" i="13"/>
  <c r="D7" i="2"/>
  <c r="D28" i="12"/>
  <c r="D28" i="13"/>
  <c r="C7" i="2"/>
  <c r="C28" i="12"/>
  <c r="C28" i="13"/>
  <c r="B7" i="2"/>
  <c r="V6" i="2"/>
  <c r="V27" i="12"/>
  <c r="V27" i="13"/>
  <c r="U6" i="2"/>
  <c r="U27" i="12"/>
  <c r="U27" i="13"/>
  <c r="T6" i="2"/>
  <c r="T27" i="12"/>
  <c r="T27" i="13"/>
  <c r="S6" i="2"/>
  <c r="S27" i="12"/>
  <c r="S27" i="13"/>
  <c r="R6" i="2"/>
  <c r="R27" i="12"/>
  <c r="R27" i="13"/>
  <c r="Q6" i="2"/>
  <c r="Q27" i="12"/>
  <c r="Q27" i="13"/>
  <c r="P6" i="2"/>
  <c r="P27" i="12"/>
  <c r="P27" i="13"/>
  <c r="O6" i="2"/>
  <c r="O27" i="12"/>
  <c r="O27" i="13"/>
  <c r="N6" i="2"/>
  <c r="N27" i="12"/>
  <c r="N27" i="13"/>
  <c r="M6" i="2"/>
  <c r="M27" i="12"/>
  <c r="M27" i="13"/>
  <c r="L6" i="2"/>
  <c r="L27" i="12"/>
  <c r="L27" i="13"/>
  <c r="K6" i="2"/>
  <c r="K27" i="12"/>
  <c r="K27" i="13"/>
  <c r="J6" i="2"/>
  <c r="J27" i="12"/>
  <c r="J27" i="13"/>
  <c r="I6" i="2"/>
  <c r="I27" i="12"/>
  <c r="I27" i="13"/>
  <c r="H6" i="2"/>
  <c r="H27" i="12"/>
  <c r="H27" i="13"/>
  <c r="G6" i="2"/>
  <c r="G27" i="12"/>
  <c r="G27" i="13"/>
  <c r="F6" i="2"/>
  <c r="F27" i="12"/>
  <c r="F27" i="13"/>
  <c r="E6" i="2"/>
  <c r="E27" i="12"/>
  <c r="E27" i="13"/>
  <c r="D6" i="2"/>
  <c r="D27" i="12"/>
  <c r="D27" i="13"/>
  <c r="C6" i="2"/>
  <c r="C27" i="12"/>
  <c r="C27" i="13"/>
  <c r="B6" i="2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F17" i="3"/>
  <c r="E17" i="3"/>
  <c r="D17" i="3"/>
  <c r="C17" i="3"/>
  <c r="G16" i="3"/>
  <c r="K16" i="3"/>
  <c r="O16" i="3"/>
  <c r="S16" i="3"/>
  <c r="C16" i="3"/>
  <c r="V16" i="3"/>
  <c r="U16" i="3"/>
  <c r="T16" i="3"/>
  <c r="R16" i="3"/>
  <c r="Q16" i="3"/>
  <c r="P16" i="3"/>
  <c r="N16" i="3"/>
  <c r="M16" i="3"/>
  <c r="L16" i="3"/>
  <c r="J16" i="3"/>
  <c r="I16" i="3"/>
  <c r="H16" i="3"/>
  <c r="F16" i="3"/>
  <c r="E16" i="3"/>
  <c r="D16" i="3"/>
  <c r="B16" i="3"/>
  <c r="W14" i="3"/>
  <c r="W13" i="3"/>
  <c r="W12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W8" i="3"/>
  <c r="W7" i="3"/>
  <c r="W6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23" i="1"/>
  <c r="S22" i="1"/>
  <c r="O22" i="1"/>
  <c r="K22" i="1"/>
  <c r="G22" i="1"/>
  <c r="C22" i="1"/>
  <c r="A22" i="1"/>
  <c r="A21" i="1"/>
  <c r="A20" i="1"/>
  <c r="W17" i="1"/>
  <c r="V16" i="1"/>
  <c r="V22" i="1"/>
  <c r="U16" i="1"/>
  <c r="U22" i="1"/>
  <c r="T16" i="1"/>
  <c r="T22" i="1"/>
  <c r="S16" i="1"/>
  <c r="R16" i="1"/>
  <c r="R22" i="1"/>
  <c r="Q16" i="1"/>
  <c r="Q22" i="1"/>
  <c r="P16" i="1"/>
  <c r="P22" i="1"/>
  <c r="O16" i="1"/>
  <c r="N16" i="1"/>
  <c r="N22" i="1"/>
  <c r="M16" i="1"/>
  <c r="M22" i="1"/>
  <c r="L16" i="1"/>
  <c r="L22" i="1"/>
  <c r="K16" i="1"/>
  <c r="J16" i="1"/>
  <c r="J22" i="1"/>
  <c r="I16" i="1"/>
  <c r="I22" i="1"/>
  <c r="H16" i="1"/>
  <c r="H22" i="1"/>
  <c r="G16" i="1"/>
  <c r="F16" i="1"/>
  <c r="F22" i="1"/>
  <c r="E16" i="1"/>
  <c r="E22" i="1"/>
  <c r="D16" i="1"/>
  <c r="D22" i="1"/>
  <c r="C16" i="1"/>
  <c r="B16" i="1"/>
  <c r="B22" i="1"/>
  <c r="W15" i="1"/>
  <c r="W15" i="12"/>
  <c r="W14" i="1"/>
  <c r="W14" i="12"/>
  <c r="V13" i="1"/>
  <c r="V21" i="1"/>
  <c r="U13" i="1"/>
  <c r="U21" i="1"/>
  <c r="T13" i="1"/>
  <c r="T21" i="1"/>
  <c r="S13" i="1"/>
  <c r="S21" i="1"/>
  <c r="R13" i="1"/>
  <c r="R21" i="1"/>
  <c r="Q13" i="1"/>
  <c r="Q21" i="1"/>
  <c r="P13" i="1"/>
  <c r="P21" i="1"/>
  <c r="O13" i="1"/>
  <c r="O21" i="1"/>
  <c r="N13" i="1"/>
  <c r="N21" i="1"/>
  <c r="M13" i="1"/>
  <c r="M21" i="1"/>
  <c r="L13" i="1"/>
  <c r="L21" i="1"/>
  <c r="K13" i="1"/>
  <c r="K21" i="1"/>
  <c r="J13" i="1"/>
  <c r="J21" i="1"/>
  <c r="I13" i="1"/>
  <c r="I21" i="1"/>
  <c r="H13" i="1"/>
  <c r="H21" i="1"/>
  <c r="G13" i="1"/>
  <c r="G21" i="1"/>
  <c r="F13" i="1"/>
  <c r="F21" i="1"/>
  <c r="E13" i="1"/>
  <c r="E21" i="1"/>
  <c r="D13" i="1"/>
  <c r="D21" i="1"/>
  <c r="C13" i="1"/>
  <c r="C21" i="1"/>
  <c r="B13" i="1"/>
  <c r="B21" i="1"/>
  <c r="W12" i="1"/>
  <c r="W12" i="12"/>
  <c r="W12" i="13"/>
  <c r="W11" i="1"/>
  <c r="W11" i="12"/>
  <c r="W11" i="13"/>
  <c r="W10" i="1"/>
  <c r="W10" i="12"/>
  <c r="W10" i="13"/>
  <c r="W9" i="1"/>
  <c r="W9" i="12"/>
  <c r="W9" i="13"/>
  <c r="W8" i="1"/>
  <c r="V7" i="1"/>
  <c r="V20" i="1"/>
  <c r="U7" i="1"/>
  <c r="U20" i="1"/>
  <c r="T7" i="1"/>
  <c r="T20" i="1"/>
  <c r="S7" i="1"/>
  <c r="S20" i="1"/>
  <c r="R7" i="1"/>
  <c r="R20" i="1"/>
  <c r="Q7" i="1"/>
  <c r="Q20" i="1"/>
  <c r="P7" i="1"/>
  <c r="P20" i="1"/>
  <c r="O7" i="1"/>
  <c r="O20" i="1"/>
  <c r="N7" i="1"/>
  <c r="N20" i="1"/>
  <c r="M7" i="1"/>
  <c r="M20" i="1"/>
  <c r="L7" i="1"/>
  <c r="L20" i="1"/>
  <c r="K7" i="1"/>
  <c r="K20" i="1"/>
  <c r="J7" i="1"/>
  <c r="J20" i="1"/>
  <c r="I7" i="1"/>
  <c r="I20" i="1"/>
  <c r="H7" i="1"/>
  <c r="H20" i="1"/>
  <c r="G7" i="1"/>
  <c r="G20" i="1"/>
  <c r="F7" i="1"/>
  <c r="F20" i="1"/>
  <c r="E7" i="1"/>
  <c r="E20" i="1"/>
  <c r="D7" i="1"/>
  <c r="D20" i="1"/>
  <c r="C7" i="1"/>
  <c r="C20" i="1"/>
  <c r="B7" i="1"/>
  <c r="B17" i="1"/>
  <c r="W6" i="1"/>
  <c r="W5" i="1"/>
  <c r="W5" i="12"/>
  <c r="W5" i="13"/>
  <c r="W4" i="1"/>
  <c r="W4" i="12"/>
  <c r="W4" i="13"/>
  <c r="W3" i="1"/>
  <c r="W16" i="12"/>
  <c r="W24" i="12"/>
  <c r="W4" i="7"/>
  <c r="W6" i="12"/>
  <c r="W6" i="13"/>
  <c r="W4" i="2"/>
  <c r="W7" i="1"/>
  <c r="W9" i="3"/>
  <c r="W5" i="7"/>
  <c r="W13" i="1"/>
  <c r="W21" i="1"/>
  <c r="W3" i="12"/>
  <c r="W3" i="13"/>
  <c r="W16" i="1"/>
  <c r="W22" i="1"/>
  <c r="W8" i="12"/>
  <c r="T7" i="12"/>
  <c r="T22" i="12"/>
  <c r="H7" i="12"/>
  <c r="H22" i="12"/>
  <c r="P13" i="12"/>
  <c r="P23" i="12"/>
  <c r="D13" i="12"/>
  <c r="D23" i="12"/>
  <c r="B7" i="12"/>
  <c r="B22" i="12"/>
  <c r="S7" i="12"/>
  <c r="S22" i="12"/>
  <c r="O7" i="12"/>
  <c r="O22" i="12"/>
  <c r="K7" i="12"/>
  <c r="K22" i="12"/>
  <c r="G7" i="12"/>
  <c r="G22" i="12"/>
  <c r="S13" i="12"/>
  <c r="S23" i="12"/>
  <c r="O13" i="12"/>
  <c r="O23" i="12"/>
  <c r="K13" i="12"/>
  <c r="K23" i="12"/>
  <c r="G13" i="12"/>
  <c r="G23" i="12"/>
  <c r="L7" i="12"/>
  <c r="L22" i="12"/>
  <c r="H13" i="12"/>
  <c r="H23" i="12"/>
  <c r="C7" i="12"/>
  <c r="C22" i="12"/>
  <c r="V7" i="12"/>
  <c r="V22" i="12"/>
  <c r="R7" i="12"/>
  <c r="R22" i="12"/>
  <c r="N7" i="12"/>
  <c r="N22" i="12"/>
  <c r="J7" i="12"/>
  <c r="J22" i="12"/>
  <c r="F7" i="12"/>
  <c r="F22" i="12"/>
  <c r="V13" i="12"/>
  <c r="V23" i="12"/>
  <c r="R13" i="12"/>
  <c r="R23" i="12"/>
  <c r="N13" i="12"/>
  <c r="N23" i="12"/>
  <c r="J13" i="12"/>
  <c r="J23" i="12"/>
  <c r="F13" i="12"/>
  <c r="F23" i="12"/>
  <c r="T13" i="12"/>
  <c r="T23" i="12"/>
  <c r="L13" i="12"/>
  <c r="L23" i="12"/>
  <c r="D7" i="12"/>
  <c r="D22" i="12"/>
  <c r="U7" i="12"/>
  <c r="U22" i="12"/>
  <c r="Q7" i="12"/>
  <c r="Q22" i="12"/>
  <c r="M7" i="12"/>
  <c r="M22" i="12"/>
  <c r="I7" i="12"/>
  <c r="I22" i="12"/>
  <c r="C13" i="12"/>
  <c r="C23" i="12"/>
  <c r="U13" i="12"/>
  <c r="U23" i="12"/>
  <c r="Q13" i="12"/>
  <c r="Q23" i="12"/>
  <c r="M13" i="12"/>
  <c r="M23" i="12"/>
  <c r="I13" i="12"/>
  <c r="I23" i="12"/>
  <c r="B25" i="12"/>
  <c r="B13" i="12"/>
  <c r="B23" i="12"/>
  <c r="W16" i="3"/>
  <c r="W17" i="3"/>
  <c r="B20" i="1"/>
  <c r="W20" i="1"/>
  <c r="W23" i="1"/>
  <c r="W5" i="2"/>
  <c r="W7" i="12"/>
  <c r="W3" i="7"/>
  <c r="W6" i="7"/>
  <c r="W13" i="12"/>
  <c r="W8" i="13"/>
  <c r="S23" i="1"/>
  <c r="O23" i="1"/>
  <c r="K23" i="1"/>
  <c r="G23" i="1"/>
  <c r="C23" i="1"/>
  <c r="T23" i="1"/>
  <c r="V23" i="1"/>
  <c r="R23" i="1"/>
  <c r="N23" i="1"/>
  <c r="J23" i="1"/>
  <c r="F23" i="1"/>
  <c r="B23" i="1"/>
  <c r="L23" i="1"/>
  <c r="D23" i="1"/>
  <c r="U23" i="1"/>
  <c r="Q23" i="1"/>
  <c r="M23" i="1"/>
  <c r="I23" i="1"/>
  <c r="E23" i="1"/>
  <c r="P23" i="1"/>
  <c r="H23" i="1"/>
  <c r="W23" i="12"/>
  <c r="W13" i="13"/>
  <c r="W22" i="12"/>
  <c r="W7" i="13"/>
  <c r="X17" i="1"/>
  <c r="X15" i="1"/>
  <c r="X15" i="12"/>
  <c r="X15" i="13"/>
  <c r="X14" i="1"/>
  <c r="X12" i="1"/>
  <c r="X11" i="1"/>
  <c r="X10" i="1"/>
  <c r="X9" i="1"/>
  <c r="X8" i="1"/>
  <c r="X5" i="12"/>
  <c r="X4" i="1"/>
  <c r="X3" i="1"/>
  <c r="W25" i="12"/>
  <c r="W17" i="13"/>
  <c r="X4" i="12"/>
  <c r="X3" i="3"/>
  <c r="X4" i="7"/>
  <c r="X28" i="13"/>
  <c r="W7" i="7"/>
  <c r="W21" i="7"/>
  <c r="W22" i="13"/>
  <c r="W23" i="13"/>
  <c r="W15" i="7"/>
  <c r="W22" i="7"/>
  <c r="X11" i="12"/>
  <c r="X11" i="13"/>
  <c r="X11" i="7"/>
  <c r="X12" i="12"/>
  <c r="X12" i="13"/>
  <c r="X12" i="7"/>
  <c r="X7" i="1"/>
  <c r="X20" i="1"/>
  <c r="X3" i="12"/>
  <c r="X8" i="12"/>
  <c r="X8" i="13"/>
  <c r="X8" i="7"/>
  <c r="X9" i="12"/>
  <c r="X9" i="13"/>
  <c r="X9" i="7"/>
  <c r="X4" i="2"/>
  <c r="X6" i="12"/>
  <c r="X6" i="7"/>
  <c r="X10" i="12"/>
  <c r="X10" i="13"/>
  <c r="X10" i="7"/>
  <c r="X17" i="7"/>
  <c r="X16" i="1"/>
  <c r="X22" i="1"/>
  <c r="X14" i="12"/>
  <c r="X14" i="13"/>
  <c r="X13" i="1"/>
  <c r="X21" i="1"/>
  <c r="X27" i="13"/>
  <c r="X2" i="3"/>
  <c r="X5" i="7"/>
  <c r="V4" i="11"/>
  <c r="V57" i="11"/>
  <c r="V5" i="11"/>
  <c r="V37" i="11"/>
  <c r="W17" i="12"/>
  <c r="W25" i="13"/>
  <c r="W19" i="7"/>
  <c r="X3" i="7"/>
  <c r="X5" i="3"/>
  <c r="X3" i="2"/>
  <c r="X16" i="12"/>
  <c r="X16" i="13"/>
  <c r="X16" i="7"/>
  <c r="X13" i="12"/>
  <c r="X23" i="1"/>
  <c r="X3" i="13"/>
  <c r="X10" i="2"/>
  <c r="X9" i="2"/>
  <c r="X8" i="2"/>
  <c r="W24" i="7"/>
  <c r="X24" i="12"/>
  <c r="X23" i="12"/>
  <c r="X13" i="13"/>
  <c r="X18" i="7"/>
  <c r="X23" i="7"/>
  <c r="W6" i="11"/>
  <c r="X24" i="13"/>
  <c r="X5" i="2"/>
  <c r="V7" i="11"/>
  <c r="V16" i="11"/>
  <c r="X23" i="13"/>
  <c r="X15" i="7"/>
  <c r="X22" i="7"/>
  <c r="W5" i="11"/>
  <c r="W37" i="11"/>
  <c r="X4" i="13"/>
  <c r="B17" i="3"/>
  <c r="X5" i="13"/>
  <c r="X7" i="12"/>
  <c r="X7" i="13"/>
  <c r="X6" i="13"/>
  <c r="X7" i="7"/>
  <c r="X21" i="7"/>
  <c r="W4" i="11"/>
  <c r="W57" i="11"/>
  <c r="X22" i="13"/>
  <c r="X22" i="12"/>
  <c r="X25" i="12"/>
  <c r="X19" i="7"/>
  <c r="X24" i="7"/>
  <c r="W7" i="11"/>
  <c r="W16" i="11"/>
  <c r="X25" i="13"/>
  <c r="X17" i="13"/>
  <c r="X17" i="12"/>
  <c r="W2" i="3"/>
  <c r="W3" i="3"/>
  <c r="W7" i="2"/>
  <c r="W28" i="12"/>
  <c r="W28" i="13"/>
  <c r="W4" i="3"/>
  <c r="W5" i="3"/>
  <c r="W3" i="2"/>
  <c r="W9" i="2"/>
  <c r="W6" i="2"/>
  <c r="W27" i="12"/>
  <c r="W27" i="13"/>
  <c r="W8" i="2"/>
  <c r="W10" i="2"/>
  <c r="Z13" i="3"/>
  <c r="Z17" i="3"/>
  <c r="Z5" i="1"/>
  <c r="Z7" i="2"/>
  <c r="Z10" i="1"/>
  <c r="Z15" i="1"/>
  <c r="Z14" i="7"/>
  <c r="Z28" i="12"/>
  <c r="Z28" i="13"/>
  <c r="Z5" i="12"/>
  <c r="Z4" i="3"/>
  <c r="Z7" i="1"/>
  <c r="Z20" i="1"/>
  <c r="Z10" i="12"/>
  <c r="Z10" i="7"/>
  <c r="Z13" i="1"/>
  <c r="Z27" i="7"/>
  <c r="Z15" i="12"/>
  <c r="Z16" i="1"/>
  <c r="Z17" i="1"/>
  <c r="Z10" i="2"/>
  <c r="Z5" i="7"/>
  <c r="Z5" i="3"/>
  <c r="Z3" i="2"/>
  <c r="Z5" i="2"/>
  <c r="Z22" i="12"/>
  <c r="Z5" i="13"/>
  <c r="Z7" i="12"/>
  <c r="Z7" i="13"/>
  <c r="Y10" i="11"/>
  <c r="Y119" i="11"/>
  <c r="Z21" i="1"/>
  <c r="Z8" i="2"/>
  <c r="Z23" i="12"/>
  <c r="Z10" i="13"/>
  <c r="Z13" i="12"/>
  <c r="Z13" i="13"/>
  <c r="Z15" i="13"/>
  <c r="Z9" i="2"/>
  <c r="Z24" i="12"/>
  <c r="Z22" i="1"/>
  <c r="Z23" i="1"/>
  <c r="Z22" i="13"/>
  <c r="Z7" i="7"/>
  <c r="Z25" i="12"/>
  <c r="Z17" i="13"/>
  <c r="Z23" i="13"/>
  <c r="Z15" i="7"/>
  <c r="Z17" i="7"/>
  <c r="Z21" i="7"/>
  <c r="Y4" i="11"/>
  <c r="Y57" i="11"/>
  <c r="Z19" i="7"/>
  <c r="Z22" i="7"/>
  <c r="Y5" i="11"/>
  <c r="Y37" i="11"/>
  <c r="Z25" i="13"/>
  <c r="Z17" i="12"/>
  <c r="Z24" i="7"/>
  <c r="Y7" i="11"/>
  <c r="Y16" i="11"/>
  <c r="AA14" i="3"/>
  <c r="AA7" i="2"/>
  <c r="AA14" i="7"/>
  <c r="AA28" i="12"/>
  <c r="AA28" i="13"/>
  <c r="AA10" i="7"/>
  <c r="AA10" i="12"/>
  <c r="AA13" i="1"/>
  <c r="AA27" i="7"/>
  <c r="AA8" i="2"/>
  <c r="AA23" i="12"/>
  <c r="AA25" i="12"/>
  <c r="AA25" i="13"/>
  <c r="AA21" i="1"/>
  <c r="AA23" i="1"/>
  <c r="Z10" i="11"/>
  <c r="Z119" i="11"/>
  <c r="AA10" i="13"/>
  <c r="AA13" i="13"/>
  <c r="AA10" i="2"/>
  <c r="AA15" i="7"/>
  <c r="AA22" i="7"/>
  <c r="Z5" i="11"/>
  <c r="Z37" i="11"/>
  <c r="AA23" i="13"/>
  <c r="AA17" i="12"/>
  <c r="AA17" i="13"/>
  <c r="AA19" i="7"/>
  <c r="AA24" i="7"/>
  <c r="Z7" i="11"/>
  <c r="Z16" i="11"/>
  <c r="AB16" i="3"/>
  <c r="AE17" i="7"/>
  <c r="AB11" i="3"/>
  <c r="AB15" i="3"/>
  <c r="AE16" i="7"/>
  <c r="AB14" i="3"/>
  <c r="AB12" i="3"/>
  <c r="AB6" i="12"/>
  <c r="AB6" i="13"/>
  <c r="AB7" i="3"/>
  <c r="AB13" i="3"/>
  <c r="AB10" i="3"/>
  <c r="AB6" i="3"/>
  <c r="AB15" i="12"/>
  <c r="AB15" i="13"/>
  <c r="AB14" i="12"/>
  <c r="AB4" i="2"/>
  <c r="AB16" i="1"/>
  <c r="AB22" i="1"/>
  <c r="AB7" i="2"/>
  <c r="AB28" i="12"/>
  <c r="AE11" i="7"/>
  <c r="AB3" i="12"/>
  <c r="AB7" i="1"/>
  <c r="AB20" i="1"/>
  <c r="AB5" i="12"/>
  <c r="AB5" i="13"/>
  <c r="AB4" i="12"/>
  <c r="AB4" i="13"/>
  <c r="AB14" i="13"/>
  <c r="AB9" i="2"/>
  <c r="AB28" i="13"/>
  <c r="AB3" i="13"/>
  <c r="AA10" i="11"/>
  <c r="AA119" i="11"/>
  <c r="AB6" i="2"/>
  <c r="AB13" i="1"/>
  <c r="AB27" i="13"/>
  <c r="AA9" i="11"/>
  <c r="AA97" i="11"/>
  <c r="AB21" i="1"/>
  <c r="AB23" i="1"/>
  <c r="AB10" i="2"/>
  <c r="AB8" i="2"/>
  <c r="AB17" i="12"/>
  <c r="AB13" i="13"/>
  <c r="AB23" i="12"/>
  <c r="AB15" i="7"/>
  <c r="AB22" i="7"/>
  <c r="AA5" i="11"/>
  <c r="AA37" i="11"/>
  <c r="AB23" i="13"/>
  <c r="AC6" i="3"/>
  <c r="AE9" i="7"/>
  <c r="AC15" i="1"/>
  <c r="AC15" i="12"/>
  <c r="AC12" i="1"/>
  <c r="AC12" i="12"/>
  <c r="AC12" i="7"/>
  <c r="AD12" i="7"/>
  <c r="AC3" i="3"/>
  <c r="AC4" i="7"/>
  <c r="AD4" i="7"/>
  <c r="AE4" i="7"/>
  <c r="AC23" i="1"/>
  <c r="AC10" i="2"/>
  <c r="AC9" i="1"/>
  <c r="AC10" i="1"/>
  <c r="AC11" i="1"/>
  <c r="AC13" i="1"/>
  <c r="AC8" i="2"/>
  <c r="AC21" i="1"/>
  <c r="AC7" i="1"/>
  <c r="AC20" i="1"/>
  <c r="AC16" i="1"/>
  <c r="AC9" i="2"/>
  <c r="AC22" i="1"/>
  <c r="AC9" i="12"/>
  <c r="AC9" i="13"/>
  <c r="AD9" i="13"/>
  <c r="AC10" i="12"/>
  <c r="AC10" i="13"/>
  <c r="AD10" i="13"/>
  <c r="AC11" i="12"/>
  <c r="AC11" i="13"/>
  <c r="AD11" i="13"/>
  <c r="AC12" i="13"/>
  <c r="AD12" i="13"/>
  <c r="AD13" i="13"/>
  <c r="AC2" i="3"/>
  <c r="AC3" i="7"/>
  <c r="AD3" i="7"/>
  <c r="AE3" i="7"/>
  <c r="AC17" i="3"/>
  <c r="AC27" i="7"/>
  <c r="AC15" i="13"/>
  <c r="AD15" i="13"/>
  <c r="AD16" i="13"/>
  <c r="AC28" i="12"/>
  <c r="AC14" i="7"/>
  <c r="AD14" i="7"/>
  <c r="AE14" i="7"/>
  <c r="AE12" i="7"/>
  <c r="AC4" i="3"/>
  <c r="AC5" i="7"/>
  <c r="AD5" i="7"/>
  <c r="AE5" i="7"/>
  <c r="AC4" i="2"/>
  <c r="AB10" i="11"/>
  <c r="AB119" i="11"/>
  <c r="AC7" i="2"/>
  <c r="AC3" i="13"/>
  <c r="AD3" i="13"/>
  <c r="AC5" i="13"/>
  <c r="AD5" i="13"/>
  <c r="AC4" i="13"/>
  <c r="AD4" i="13"/>
  <c r="AC28" i="13"/>
  <c r="AD28" i="13"/>
  <c r="AC5" i="3"/>
  <c r="AC3" i="2"/>
  <c r="AC5" i="2"/>
  <c r="AC6" i="7"/>
  <c r="AD6" i="7"/>
  <c r="AE6" i="7"/>
  <c r="AC9" i="3"/>
  <c r="AC27" i="12"/>
  <c r="AC27" i="13"/>
  <c r="AD27" i="13"/>
  <c r="Y16" i="12"/>
  <c r="Y24" i="12"/>
  <c r="Y16" i="13"/>
  <c r="Y24" i="13"/>
  <c r="AC26" i="7"/>
  <c r="AC6" i="2"/>
  <c r="AC10" i="7"/>
  <c r="AD10" i="7"/>
  <c r="AE10" i="7"/>
  <c r="AC13" i="7"/>
  <c r="AD13" i="7"/>
  <c r="AE13" i="7"/>
  <c r="AB7" i="12"/>
  <c r="AB22" i="12"/>
  <c r="AB16" i="12"/>
  <c r="AB24" i="12"/>
  <c r="AB25" i="12"/>
  <c r="AB17" i="13"/>
  <c r="AB25" i="13"/>
  <c r="AB19" i="7"/>
  <c r="AB24" i="7"/>
  <c r="AA7" i="11"/>
  <c r="AA16" i="11"/>
  <c r="AD17" i="13"/>
  <c r="AB7" i="13"/>
  <c r="AD7" i="13"/>
  <c r="AB7" i="7"/>
  <c r="AB21" i="7"/>
  <c r="AA4" i="11"/>
  <c r="AA57" i="11"/>
  <c r="AB5" i="3"/>
  <c r="AB3" i="2"/>
  <c r="AB5" i="2"/>
  <c r="AB22" i="13"/>
  <c r="AB16" i="13"/>
  <c r="AB24" i="13"/>
  <c r="Z16" i="12"/>
  <c r="Z16" i="13"/>
  <c r="Z24" i="13"/>
  <c r="AA16" i="12"/>
  <c r="AA16" i="13"/>
  <c r="AA24" i="13"/>
  <c r="AB6" i="7"/>
  <c r="AB9" i="11"/>
  <c r="AB97" i="11"/>
  <c r="AB18" i="7"/>
  <c r="AB23" i="7"/>
  <c r="AA6" i="11"/>
  <c r="AA76" i="11"/>
  <c r="AA18" i="7"/>
  <c r="AA23" i="7"/>
  <c r="Z6" i="11"/>
  <c r="Z76" i="11"/>
  <c r="Z18" i="7"/>
  <c r="Z23" i="7"/>
  <c r="Y6" i="11"/>
  <c r="Y76" i="11"/>
  <c r="Y18" i="7"/>
  <c r="Y23" i="7"/>
  <c r="X6" i="11"/>
  <c r="X76" i="11"/>
  <c r="AC22" i="12"/>
  <c r="AC17" i="13"/>
  <c r="AC25" i="13"/>
  <c r="AC19" i="7"/>
  <c r="AC24" i="7"/>
  <c r="AB7" i="11"/>
  <c r="AB16" i="11"/>
  <c r="AC22" i="13"/>
  <c r="AC21" i="7"/>
  <c r="AB4" i="11"/>
  <c r="AB57" i="11"/>
  <c r="Y7" i="12"/>
  <c r="Y7" i="13"/>
  <c r="Y22" i="13"/>
  <c r="AD22" i="13"/>
  <c r="Y22" i="12"/>
  <c r="Y13" i="12"/>
  <c r="Y23" i="12"/>
  <c r="Y25" i="12"/>
  <c r="Y25" i="13"/>
  <c r="AD25" i="13"/>
  <c r="Y19" i="7"/>
  <c r="AD19" i="7"/>
  <c r="AE19" i="7"/>
  <c r="Y24" i="7"/>
  <c r="AC16" i="12"/>
  <c r="AC16" i="13"/>
  <c r="AC18" i="7"/>
  <c r="AC23" i="7"/>
  <c r="AB6" i="11"/>
  <c r="AB76" i="11"/>
  <c r="Y13" i="13"/>
  <c r="Y23" i="13"/>
  <c r="AD23" i="13"/>
  <c r="Y15" i="7"/>
  <c r="Y22" i="7"/>
  <c r="X5" i="11"/>
  <c r="X37" i="11"/>
  <c r="Y17" i="13"/>
  <c r="Y17" i="12"/>
  <c r="X7" i="11"/>
  <c r="X16" i="11"/>
  <c r="AD15" i="7"/>
  <c r="AE15" i="7"/>
  <c r="AE22" i="7"/>
  <c r="AC24" i="13"/>
  <c r="AD24" i="13"/>
  <c r="AC24" i="12"/>
  <c r="Y7" i="7"/>
  <c r="AD7" i="7"/>
  <c r="AE7" i="7"/>
  <c r="AE21" i="7"/>
  <c r="AD18" i="7"/>
  <c r="AD23" i="7"/>
  <c r="AE18" i="7"/>
  <c r="Y21" i="7"/>
  <c r="X4" i="11"/>
  <c r="X57" i="11"/>
  <c r="AD22" i="7"/>
  <c r="AD21" i="7"/>
</calcChain>
</file>

<file path=xl/sharedStrings.xml><?xml version="1.0" encoding="utf-8"?>
<sst xmlns="http://schemas.openxmlformats.org/spreadsheetml/2006/main" count="556" uniqueCount="74">
  <si>
    <t>SOUS BRANCHES / BRANCHES</t>
  </si>
  <si>
    <t>Pondérations</t>
  </si>
  <si>
    <t xml:space="preserve">Commerce de véhicules automobiles </t>
  </si>
  <si>
    <t xml:space="preserve">Entretien et réparation de véhicules automobiles </t>
  </si>
  <si>
    <t xml:space="preserve">Commerce de pièces détachées et d'accessoires automobiles </t>
  </si>
  <si>
    <t xml:space="preserve">Commerce et réparation de motocycles </t>
  </si>
  <si>
    <t>COMMERCE ET RÉPARATION D'AUTOMOBILES ET DE  MOTOCYCLES (45)</t>
  </si>
  <si>
    <t>Activités des Intermédiaires du commerce de gros</t>
  </si>
  <si>
    <t xml:space="preserve">Commerce de gros de produits agricoles bruts, d'animaux vivants, produits alimentaires, boissons et tabac </t>
  </si>
  <si>
    <t>Commerce de gros de biens de consommation non alimentaires</t>
  </si>
  <si>
    <t xml:space="preserve">Commerce de gros de produits intermédiaires non agricoles </t>
  </si>
  <si>
    <t>COMMERCE DE GROS ET ACTIVITES DES INTERMEDIAIRES (46)</t>
  </si>
  <si>
    <t xml:space="preserve">Commerce de détail en magasin non spécialisé </t>
  </si>
  <si>
    <t xml:space="preserve">Commerce de détail en magasin spécialisé </t>
  </si>
  <si>
    <t>COMMERCE DE DÉTAIL (47)</t>
  </si>
  <si>
    <t>INDICE GLOBAL</t>
  </si>
  <si>
    <t>T1-2018</t>
  </si>
  <si>
    <t>T2-2018</t>
  </si>
  <si>
    <t xml:space="preserve">Commerce et réparation de véhicules automobiles </t>
  </si>
  <si>
    <t>Commerce des produits pétroliers</t>
  </si>
  <si>
    <t>Commerce des produits pharmaceutiques</t>
  </si>
  <si>
    <t>T3-2018</t>
  </si>
  <si>
    <t>TRIMESTRIELLE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</si>
  <si>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</si>
  <si>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</si>
  <si>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</si>
  <si>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</si>
  <si>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</si>
  <si>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</si>
  <si>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</si>
  <si>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</si>
  <si>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</si>
  <si>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Commerce de gros de machines, d'équipements et fournitures</t>
  </si>
  <si>
    <t>ALCHEM</t>
  </si>
  <si>
    <t>ABACUS PHARMA LTD</t>
  </si>
  <si>
    <t>MULTIPHAR</t>
  </si>
  <si>
    <t>UNIPHARMA SA</t>
  </si>
  <si>
    <t>CHIMIO PHARMACIE DE GROS</t>
  </si>
  <si>
    <t>SURYA DEPOT PHARMACY</t>
  </si>
  <si>
    <t>INTERPETROL</t>
  </si>
  <si>
    <t>MOGAS BURUNDI S.P.R L</t>
  </si>
  <si>
    <t>Commerce de gros des produits pétroliers</t>
  </si>
  <si>
    <t>Commerce de gros des produits pharmaceutiques</t>
  </si>
  <si>
    <t>T1-2021</t>
  </si>
  <si>
    <t>T2-2021</t>
  </si>
  <si>
    <t>T3-2021</t>
  </si>
  <si>
    <t>T4-2021</t>
  </si>
  <si>
    <t>BRANCHES</t>
  </si>
  <si>
    <t xml:space="preserve">Graphique 2 : COMMERCE ET RÉPARATION D'AUTOMOBILES ET DE  MOTOCYCLES </t>
  </si>
  <si>
    <t>Graphique 3:  COMMERCE DE GROS ET ACTIVITES DES INTERMEDIAIRES</t>
  </si>
  <si>
    <t>T1-2022</t>
  </si>
  <si>
    <t>PRODUITS PETROLIERS</t>
  </si>
  <si>
    <t>T2-2022</t>
  </si>
  <si>
    <t>T3-2022</t>
  </si>
  <si>
    <t>RUBIS ENERGIE BURUNDI EX KOBIL</t>
  </si>
  <si>
    <t>Graphique 1: Evolution de l'indice global du commerce</t>
  </si>
  <si>
    <t>Graphique 4: Produits petroliers</t>
  </si>
  <si>
    <t>Graphique 5: Produits pharmaceutiques</t>
  </si>
  <si>
    <t>Graphique 6:  COMMERCE DE DÉTAIL</t>
  </si>
  <si>
    <t>T4 2022</t>
  </si>
  <si>
    <t>T1 2023</t>
  </si>
  <si>
    <t>T4-2022</t>
  </si>
  <si>
    <t>T1-2023</t>
  </si>
  <si>
    <t>T2-2023</t>
  </si>
  <si>
    <t>AL WADAG GENERAL TRADING</t>
  </si>
  <si>
    <t>T3-2023</t>
  </si>
  <si>
    <t>T4-2023</t>
  </si>
  <si>
    <t>T1-2024</t>
  </si>
  <si>
    <t>COMMERCE DES PRODUITS PETROLIERS</t>
  </si>
  <si>
    <t>COMMERCE DES PRODUITS PHARMACEUTIQUES</t>
  </si>
  <si>
    <t>T2-2024</t>
  </si>
  <si>
    <t>T3-2024</t>
  </si>
  <si>
    <t>CONTRIBUTION ANNUELLE T3</t>
  </si>
  <si>
    <t>VARIATION EN GLISSEMENT ANNUEL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</si>
</sst>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\ _F_-;\-* #,##0.00\ _F_-;_-* &quot;-&quot;??\ _F_-;_-@_-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10"/>
      <name val="Arial Black"/>
      <family val="2"/>
    </font>
    <font>
      <b/>
      <sz val="10"/>
      <color rgb="FF002060"/>
      <name val="Arial Black"/>
      <family val="2"/>
    </font>
    <font>
      <sz val="8"/>
      <color rgb="FF002060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 Black"/>
      <family val="2"/>
    </font>
    <font>
      <sz val="10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color rgb="FFFF0000"/>
      <name val="Arial Black"/>
      <family val="2"/>
    </font>
    <font>
      <sz val="8"/>
      <name val="Arial Black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9" fontId="10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19" fillId="0" borderId="0" applyFont="0" applyFill="0" applyBorder="0" applyAlignment="0" applyProtection="0"/>
  </cellStyleXfs>
  <cellXfs count="10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3" borderId="1" xfId="0" applyFont="1" applyFill="1" applyBorder="1"/>
    <xf numFmtId="0" fontId="4" fillId="2" borderId="1" xfId="0" applyFont="1" applyFill="1" applyBorder="1"/>
    <xf numFmtId="164" fontId="2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3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2" fontId="0" fillId="0" borderId="0" xfId="1" applyNumberFormat="1" applyFont="1"/>
    <xf numFmtId="0" fontId="2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0" fontId="0" fillId="0" borderId="0" xfId="0" applyNumberFormat="1"/>
    <xf numFmtId="0" fontId="11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164" fontId="2" fillId="3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wrapText="1"/>
    </xf>
    <xf numFmtId="164" fontId="15" fillId="0" borderId="1" xfId="0" applyNumberFormat="1" applyFont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wrapText="1"/>
    </xf>
    <xf numFmtId="164" fontId="6" fillId="4" borderId="1" xfId="0" applyNumberFormat="1" applyFont="1" applyFill="1" applyBorder="1" applyAlignment="1">
      <alignment horizontal="right"/>
    </xf>
    <xf numFmtId="164" fontId="15" fillId="3" borderId="1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1" fillId="0" borderId="0" xfId="0" applyFont="1"/>
    <xf numFmtId="164" fontId="3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3" fillId="9" borderId="3" xfId="0" applyNumberFormat="1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9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164" fontId="22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wrapText="1"/>
    </xf>
    <xf numFmtId="164" fontId="16" fillId="0" borderId="1" xfId="0" applyNumberFormat="1" applyFont="1" applyBorder="1" applyAlignment="1">
      <alignment horizontal="center"/>
    </xf>
    <xf numFmtId="164" fontId="23" fillId="5" borderId="1" xfId="0" applyNumberFormat="1" applyFont="1" applyFill="1" applyBorder="1" applyAlignment="1">
      <alignment horizontal="center"/>
    </xf>
    <xf numFmtId="164" fontId="23" fillId="9" borderId="3" xfId="0" applyNumberFormat="1" applyFont="1" applyFill="1" applyBorder="1" applyAlignment="1">
      <alignment horizontal="center" wrapText="1"/>
    </xf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0" xfId="0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8">
    <cellStyle name="Milliers 10" xfId="4"/>
    <cellStyle name="Milliers 11" xfId="5"/>
    <cellStyle name="Milliers 2" xfId="3"/>
    <cellStyle name="Normal" xfId="0" builtinId="0"/>
    <cellStyle name="Normal 10" xfId="6"/>
    <cellStyle name="Normal 11" xfId="7"/>
    <cellStyle name="Normal 12" xfId="8"/>
    <cellStyle name="Normal 2" xfId="9"/>
    <cellStyle name="Normal 2 10" xfId="10"/>
    <cellStyle name="Normal 2 11" xfId="11"/>
    <cellStyle name="Normal 2 12" xfId="12"/>
    <cellStyle name="Normal 2 2" xfId="13"/>
    <cellStyle name="Normal 2 2 2" xfId="14"/>
    <cellStyle name="Normal 2 3" xfId="15"/>
    <cellStyle name="Normal 2 4" xfId="16"/>
    <cellStyle name="Normal 2 5" xfId="17"/>
    <cellStyle name="Normal 2 6" xfId="18"/>
    <cellStyle name="Normal 2 7" xfId="19"/>
    <cellStyle name="Normal 2 8" xfId="20"/>
    <cellStyle name="Normal 2 9" xfId="21"/>
    <cellStyle name="Normal 3" xfId="2"/>
    <cellStyle name="Normal 3 2" xfId="22"/>
    <cellStyle name="Normal 4" xfId="23"/>
    <cellStyle name="Normal 5" xfId="24"/>
    <cellStyle name="Normal 6" xfId="25"/>
    <cellStyle name="Normal 7" xfId="26"/>
    <cellStyle name="Pourcentage" xfId="1" builtinId="5"/>
    <cellStyle name="Pourcentag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>
                <a:latin typeface="Arial Black" panose="020B0A04020102020204" pitchFamily="34" charset="0"/>
              </a:rPr>
              <a:t>Graphique 7 : Evolution du commerce de gros des produits pharmaceutiques</a:t>
            </a:r>
          </a:p>
        </c:rich>
      </c:tx>
      <c:layout>
        <c:manualLayout>
          <c:xMode val="edge"/>
          <c:yMode val="edge"/>
          <c:x val="0.10316666666666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Sheet3!$C$2:$N$2</c:f>
              <c:strCache>
                <c:ptCount val="12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</c:strCache>
            </c:strRef>
          </c:cat>
          <c:val>
            <c:numRef>
              <c:f>Sheet3!$C$7:$N$7</c:f>
              <c:numCache>
                <c:formatCode>0.0</c:formatCode>
                <c:ptCount val="12"/>
                <c:pt idx="0">
                  <c:v>103.42626633139032</c:v>
                </c:pt>
                <c:pt idx="1">
                  <c:v>95.111542960829624</c:v>
                </c:pt>
                <c:pt idx="2">
                  <c:v>104.20749084078254</c:v>
                </c:pt>
                <c:pt idx="3">
                  <c:v>97.329763112920958</c:v>
                </c:pt>
                <c:pt idx="4">
                  <c:v>119.66437391065625</c:v>
                </c:pt>
                <c:pt idx="5">
                  <c:v>111.17537825946036</c:v>
                </c:pt>
                <c:pt idx="6">
                  <c:v>122.34890068881477</c:v>
                </c:pt>
                <c:pt idx="7">
                  <c:v>120.71193408432578</c:v>
                </c:pt>
                <c:pt idx="8">
                  <c:v>119.12476229773759</c:v>
                </c:pt>
                <c:pt idx="9">
                  <c:v>109.35491159990585</c:v>
                </c:pt>
                <c:pt idx="10">
                  <c:v>107.74568726531845</c:v>
                </c:pt>
                <c:pt idx="11">
                  <c:v>111.03304173648728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E-4A8E-9F1D-01FE1F207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774112"/>
        <c:axId val="407774672"/>
      </c:lineChart>
      <c:catAx>
        <c:axId val="4077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774672"/>
        <c:crosses val="autoZero"/>
        <c:auto val="1"/>
        <c:lblAlgn val="ctr"/>
        <c:lblOffset val="100"/>
        <c:noMultiLvlLbl val="0"/>
      </c:catAx>
      <c:valAx>
        <c:axId val="4077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77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662794187820986E-2"/>
          <c:y val="4.9382716049382713E-2"/>
          <c:w val="0.91359365193877951"/>
          <c:h val="0.7658736092331892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CALCUL!$B$56:$AA$56</c:f>
              <c:strCache>
                <c:ptCount val="26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</c:strCache>
            </c:strRef>
          </c:cat>
          <c:val>
            <c:numRef>
              <c:f>CALCUL!$B$57:$AA$57</c:f>
              <c:numCache>
                <c:formatCode>0.0</c:formatCode>
                <c:ptCount val="26"/>
                <c:pt idx="0">
                  <c:v>79.941023021557669</c:v>
                </c:pt>
                <c:pt idx="1">
                  <c:v>90.090054255819368</c:v>
                </c:pt>
                <c:pt idx="2">
                  <c:v>89.18004200280923</c:v>
                </c:pt>
                <c:pt idx="3">
                  <c:v>106.4399546397335</c:v>
                </c:pt>
                <c:pt idx="4">
                  <c:v>78.612530544872868</c:v>
                </c:pt>
                <c:pt idx="5">
                  <c:v>148.26803862793111</c:v>
                </c:pt>
                <c:pt idx="6">
                  <c:v>176.12593917124059</c:v>
                </c:pt>
                <c:pt idx="7">
                  <c:v>164.68447462271081</c:v>
                </c:pt>
                <c:pt idx="8">
                  <c:v>121.38904436524207</c:v>
                </c:pt>
                <c:pt idx="9">
                  <c:v>132.2016605853417</c:v>
                </c:pt>
                <c:pt idx="10">
                  <c:v>106.8222479356222</c:v>
                </c:pt>
                <c:pt idx="11">
                  <c:v>164.60202758544455</c:v>
                </c:pt>
                <c:pt idx="12">
                  <c:v>123.65400507555511</c:v>
                </c:pt>
                <c:pt idx="13">
                  <c:v>136.62925064894964</c:v>
                </c:pt>
                <c:pt idx="14">
                  <c:v>131.03769166108697</c:v>
                </c:pt>
                <c:pt idx="15">
                  <c:v>124.12386046074305</c:v>
                </c:pt>
                <c:pt idx="16">
                  <c:v>124.69198465656387</c:v>
                </c:pt>
                <c:pt idx="17">
                  <c:v>88.755926971647625</c:v>
                </c:pt>
                <c:pt idx="18">
                  <c:v>131.76932024133802</c:v>
                </c:pt>
                <c:pt idx="19">
                  <c:v>189.46621357658933</c:v>
                </c:pt>
                <c:pt idx="20">
                  <c:v>126.74394923706873</c:v>
                </c:pt>
                <c:pt idx="21">
                  <c:v>197.22152817347398</c:v>
                </c:pt>
                <c:pt idx="22">
                  <c:v>165.6994822207958</c:v>
                </c:pt>
                <c:pt idx="23">
                  <c:v>211.83584804424893</c:v>
                </c:pt>
                <c:pt idx="24">
                  <c:v>252.62170087239508</c:v>
                </c:pt>
                <c:pt idx="25">
                  <c:v>211.5976856444976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A4-4C78-9670-525530A2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29551"/>
        <c:axId val="1586709167"/>
      </c:lineChart>
      <c:catAx>
        <c:axId val="158672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09167"/>
        <c:crosses val="autoZero"/>
        <c:auto val="1"/>
        <c:lblAlgn val="ctr"/>
        <c:lblOffset val="100"/>
        <c:noMultiLvlLbl val="0"/>
      </c:catAx>
      <c:valAx>
        <c:axId val="158670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CALCUL!$B$36:$AA$36</c:f>
              <c:strCache>
                <c:ptCount val="26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</c:strCache>
            </c:strRef>
          </c:cat>
          <c:val>
            <c:numRef>
              <c:f>CALCUL!$B$37:$AA$37</c:f>
              <c:numCache>
                <c:formatCode>0.0</c:formatCode>
                <c:ptCount val="26"/>
                <c:pt idx="0">
                  <c:v>99.233581883427831</c:v>
                </c:pt>
                <c:pt idx="1">
                  <c:v>112.61001870573757</c:v>
                </c:pt>
                <c:pt idx="2">
                  <c:v>122.03032178570223</c:v>
                </c:pt>
                <c:pt idx="3">
                  <c:v>120.37000322398688</c:v>
                </c:pt>
                <c:pt idx="4">
                  <c:v>120.75608950422868</c:v>
                </c:pt>
                <c:pt idx="5">
                  <c:v>125.00524167817393</c:v>
                </c:pt>
                <c:pt idx="6">
                  <c:v>147.84526772055153</c:v>
                </c:pt>
                <c:pt idx="7">
                  <c:v>156.82439203258525</c:v>
                </c:pt>
                <c:pt idx="8">
                  <c:v>164.04397594630967</c:v>
                </c:pt>
                <c:pt idx="9">
                  <c:v>137.13671530053145</c:v>
                </c:pt>
                <c:pt idx="10">
                  <c:v>117.63903226182724</c:v>
                </c:pt>
                <c:pt idx="11">
                  <c:v>142.49366870351508</c:v>
                </c:pt>
                <c:pt idx="12">
                  <c:v>115.4583652708142</c:v>
                </c:pt>
                <c:pt idx="13">
                  <c:v>124.73997076260956</c:v>
                </c:pt>
                <c:pt idx="14">
                  <c:v>152.56864943508668</c:v>
                </c:pt>
                <c:pt idx="15">
                  <c:v>124.07406670111385</c:v>
                </c:pt>
                <c:pt idx="16">
                  <c:v>158.19621174367708</c:v>
                </c:pt>
                <c:pt idx="17">
                  <c:v>154.17147510265085</c:v>
                </c:pt>
                <c:pt idx="18">
                  <c:v>99.315380494240699</c:v>
                </c:pt>
                <c:pt idx="19">
                  <c:v>97.722996639493843</c:v>
                </c:pt>
                <c:pt idx="20">
                  <c:v>115.01898896358445</c:v>
                </c:pt>
                <c:pt idx="21">
                  <c:v>127.67388086059401</c:v>
                </c:pt>
                <c:pt idx="22">
                  <c:v>271.05236937157781</c:v>
                </c:pt>
                <c:pt idx="23">
                  <c:v>234.17501747863821</c:v>
                </c:pt>
                <c:pt idx="24">
                  <c:v>166.66894347877846</c:v>
                </c:pt>
                <c:pt idx="25">
                  <c:v>227.46594563743301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D-4E83-9C62-6CFFC9662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06671"/>
        <c:axId val="1586724143"/>
      </c:lineChart>
      <c:catAx>
        <c:axId val="158670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4143"/>
        <c:crosses val="autoZero"/>
        <c:auto val="1"/>
        <c:lblAlgn val="ctr"/>
        <c:lblOffset val="100"/>
        <c:noMultiLvlLbl val="0"/>
      </c:catAx>
      <c:valAx>
        <c:axId val="15867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0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CALCUL!$B$75:$AA$75</c:f>
              <c:strCache>
                <c:ptCount val="26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</c:strCache>
            </c:strRef>
          </c:cat>
          <c:val>
            <c:numRef>
              <c:f>CALCUL!$B$76:$AA$76</c:f>
              <c:numCache>
                <c:formatCode>0.0</c:formatCode>
                <c:ptCount val="26"/>
                <c:pt idx="0">
                  <c:v>89.132920823511839</c:v>
                </c:pt>
                <c:pt idx="1">
                  <c:v>103.72326514054713</c:v>
                </c:pt>
                <c:pt idx="2">
                  <c:v>106.15344852453016</c:v>
                </c:pt>
                <c:pt idx="3">
                  <c:v>101.24268422087634</c:v>
                </c:pt>
                <c:pt idx="4">
                  <c:v>107.61065700345354</c:v>
                </c:pt>
                <c:pt idx="5">
                  <c:v>113.62228834160705</c:v>
                </c:pt>
                <c:pt idx="6">
                  <c:v>114.59595425691332</c:v>
                </c:pt>
                <c:pt idx="7">
                  <c:v>121.13061528145943</c:v>
                </c:pt>
                <c:pt idx="8">
                  <c:v>113.52124487827226</c:v>
                </c:pt>
                <c:pt idx="9">
                  <c:v>149.87535000610487</c:v>
                </c:pt>
                <c:pt idx="10">
                  <c:v>148.64472256793016</c:v>
                </c:pt>
                <c:pt idx="11">
                  <c:v>113.80110716300088</c:v>
                </c:pt>
                <c:pt idx="12">
                  <c:v>148.42410679975922</c:v>
                </c:pt>
                <c:pt idx="13">
                  <c:v>130.20981257233606</c:v>
                </c:pt>
                <c:pt idx="14">
                  <c:v>116.06123621864715</c:v>
                </c:pt>
                <c:pt idx="15">
                  <c:v>118.84309212803083</c:v>
                </c:pt>
                <c:pt idx="16">
                  <c:v>109.79073308619704</c:v>
                </c:pt>
                <c:pt idx="17">
                  <c:v>123.75293656532925</c:v>
                </c:pt>
                <c:pt idx="18">
                  <c:v>138.11528521365133</c:v>
                </c:pt>
                <c:pt idx="19">
                  <c:v>125.69955653985734</c:v>
                </c:pt>
                <c:pt idx="20">
                  <c:v>99.284881786453298</c:v>
                </c:pt>
                <c:pt idx="21">
                  <c:v>112.3434647360706</c:v>
                </c:pt>
                <c:pt idx="22">
                  <c:v>132.97788215849414</c:v>
                </c:pt>
                <c:pt idx="23">
                  <c:v>88.067499615585817</c:v>
                </c:pt>
                <c:pt idx="24">
                  <c:v>52.554223313536895</c:v>
                </c:pt>
                <c:pt idx="25">
                  <c:v>55.492736736588839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6-4DCA-8663-F8AC76F5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698943"/>
        <c:axId val="1734699359"/>
      </c:lineChart>
      <c:catAx>
        <c:axId val="173469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4699359"/>
        <c:crosses val="autoZero"/>
        <c:auto val="1"/>
        <c:lblAlgn val="ctr"/>
        <c:lblOffset val="100"/>
        <c:noMultiLvlLbl val="0"/>
      </c:catAx>
      <c:valAx>
        <c:axId val="173469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469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CALCUL!$B$96:$AA$96</c:f>
              <c:strCache>
                <c:ptCount val="26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</c:strCache>
            </c:strRef>
          </c:cat>
          <c:val>
            <c:numRef>
              <c:f>CALCUL!$B$97:$AA$97</c:f>
              <c:numCache>
                <c:formatCode>0.0</c:formatCode>
                <c:ptCount val="26"/>
                <c:pt idx="0">
                  <c:v>100.95534036535697</c:v>
                </c:pt>
                <c:pt idx="1">
                  <c:v>124.15792410261803</c:v>
                </c:pt>
                <c:pt idx="2">
                  <c:v>127.58599758606677</c:v>
                </c:pt>
                <c:pt idx="3">
                  <c:v>130.88458051476553</c:v>
                </c:pt>
                <c:pt idx="4">
                  <c:v>137.46490302420139</c:v>
                </c:pt>
                <c:pt idx="5">
                  <c:v>132.3520383391953</c:v>
                </c:pt>
                <c:pt idx="6">
                  <c:v>162.91865737375318</c:v>
                </c:pt>
                <c:pt idx="7">
                  <c:v>175.12137179569103</c:v>
                </c:pt>
                <c:pt idx="8">
                  <c:v>184.91920875034498</c:v>
                </c:pt>
                <c:pt idx="9">
                  <c:v>141.04305916086571</c:v>
                </c:pt>
                <c:pt idx="10">
                  <c:v>141.04305916086571</c:v>
                </c:pt>
                <c:pt idx="11">
                  <c:v>140.86682015132351</c:v>
                </c:pt>
                <c:pt idx="12">
                  <c:v>135.63547852803154</c:v>
                </c:pt>
                <c:pt idx="13">
                  <c:v>151.23911272256797</c:v>
                </c:pt>
                <c:pt idx="14">
                  <c:v>118.84797028581765</c:v>
                </c:pt>
                <c:pt idx="15">
                  <c:v>113.27061862161354</c:v>
                </c:pt>
                <c:pt idx="16">
                  <c:v>172.57156284286324</c:v>
                </c:pt>
                <c:pt idx="17">
                  <c:v>203.1499041649877</c:v>
                </c:pt>
                <c:pt idx="18">
                  <c:v>110.97820114367212</c:v>
                </c:pt>
                <c:pt idx="19">
                  <c:v>74.412017159604034</c:v>
                </c:pt>
                <c:pt idx="20">
                  <c:v>132.71410053492437</c:v>
                </c:pt>
                <c:pt idx="21">
                  <c:v>144.47841648916997</c:v>
                </c:pt>
                <c:pt idx="22">
                  <c:v>371.60362338346374</c:v>
                </c:pt>
                <c:pt idx="23">
                  <c:v>284.55306667889619</c:v>
                </c:pt>
                <c:pt idx="24">
                  <c:v>191.01423107705915</c:v>
                </c:pt>
                <c:pt idx="25">
                  <c:v>300.95540040527555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A-49F5-8F94-B743A8F6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623215"/>
        <c:axId val="1580632783"/>
      </c:lineChart>
      <c:catAx>
        <c:axId val="158062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0632783"/>
        <c:crosses val="autoZero"/>
        <c:auto val="1"/>
        <c:lblAlgn val="ctr"/>
        <c:lblOffset val="100"/>
        <c:noMultiLvlLbl val="0"/>
      </c:catAx>
      <c:valAx>
        <c:axId val="158063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062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CALCUL!$B$118:$AA$118</c:f>
              <c:strCache>
                <c:ptCount val="26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</c:strCache>
            </c:strRef>
          </c:cat>
          <c:val>
            <c:numRef>
              <c:f>CALCUL!$B$119:$AA$119</c:f>
              <c:numCache>
                <c:formatCode>0.0</c:formatCode>
                <c:ptCount val="26"/>
                <c:pt idx="0">
                  <c:v>100.8430345924245</c:v>
                </c:pt>
                <c:pt idx="1">
                  <c:v>93.239642428414996</c:v>
                </c:pt>
                <c:pt idx="2">
                  <c:v>102.87327750892678</c:v>
                </c:pt>
                <c:pt idx="3">
                  <c:v>95.663726916140376</c:v>
                </c:pt>
                <c:pt idx="4">
                  <c:v>117.19470891492495</c:v>
                </c:pt>
                <c:pt idx="5">
                  <c:v>108.39773017464272</c:v>
                </c:pt>
                <c:pt idx="6">
                  <c:v>114.9846002886509</c:v>
                </c:pt>
                <c:pt idx="7">
                  <c:v>114.45334460787822</c:v>
                </c:pt>
                <c:pt idx="8">
                  <c:v>114.24536517263981</c:v>
                </c:pt>
                <c:pt idx="9">
                  <c:v>106.91488810251491</c:v>
                </c:pt>
                <c:pt idx="10">
                  <c:v>104.50227067131378</c:v>
                </c:pt>
                <c:pt idx="11">
                  <c:v>110.13819764790516</c:v>
                </c:pt>
                <c:pt idx="12">
                  <c:v>117.76847735857584</c:v>
                </c:pt>
                <c:pt idx="13">
                  <c:v>128.0491460389259</c:v>
                </c:pt>
                <c:pt idx="14">
                  <c:v>127.49837299543819</c:v>
                </c:pt>
                <c:pt idx="15">
                  <c:v>94.188959431330318</c:v>
                </c:pt>
                <c:pt idx="16">
                  <c:v>116.03912463185128</c:v>
                </c:pt>
                <c:pt idx="17">
                  <c:v>106.40226371262189</c:v>
                </c:pt>
                <c:pt idx="18">
                  <c:v>123.12745490231272</c:v>
                </c:pt>
                <c:pt idx="19">
                  <c:v>123.50822782581736</c:v>
                </c:pt>
                <c:pt idx="20">
                  <c:v>138.41993369748857</c:v>
                </c:pt>
                <c:pt idx="21">
                  <c:v>129.72291456122875</c:v>
                </c:pt>
                <c:pt idx="22">
                  <c:v>124.4349306428649</c:v>
                </c:pt>
                <c:pt idx="23">
                  <c:v>148.17942482884274</c:v>
                </c:pt>
                <c:pt idx="24">
                  <c:v>176.17698964907871</c:v>
                </c:pt>
                <c:pt idx="25">
                  <c:v>159.66860264119151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D-409E-AB1B-2E9A6615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697199"/>
        <c:axId val="1371700111"/>
      </c:lineChart>
      <c:catAx>
        <c:axId val="137169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700111"/>
        <c:crosses val="autoZero"/>
        <c:auto val="1"/>
        <c:lblAlgn val="ctr"/>
        <c:lblOffset val="100"/>
        <c:noMultiLvlLbl val="0"/>
      </c:catAx>
      <c:valAx>
        <c:axId val="137170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69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 8 : Evolution du commerce de détail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0F-40EC-A46A-17637A66F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776912"/>
        <c:axId val="407777472"/>
      </c:lineChart>
      <c:catAx>
        <c:axId val="4077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777472"/>
        <c:crosses val="autoZero"/>
        <c:auto val="1"/>
        <c:lblAlgn val="ctr"/>
        <c:lblOffset val="100"/>
        <c:noMultiLvlLbl val="0"/>
      </c:catAx>
      <c:valAx>
        <c:axId val="4077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7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CALCUL!$C$15:$AB$15</c:f>
              <c:strCache>
                <c:ptCount val="26"/>
                <c:pt idx="0">
                  <c:v>T2-2018</c:v>
                </c:pt>
                <c:pt idx="1">
                  <c:v>T3-2018</c:v>
                </c:pt>
                <c:pt idx="2">
                  <c:v>T4-2018</c:v>
                </c:pt>
                <c:pt idx="3">
                  <c:v>T1-2019</c:v>
                </c:pt>
                <c:pt idx="4">
                  <c:v>T2-2019</c:v>
                </c:pt>
                <c:pt idx="5">
                  <c:v>T3-2019</c:v>
                </c:pt>
                <c:pt idx="6">
                  <c:v>T4-2019</c:v>
                </c:pt>
                <c:pt idx="7">
                  <c:v>T1-2020</c:v>
                </c:pt>
                <c:pt idx="8">
                  <c:v>T2-2020</c:v>
                </c:pt>
                <c:pt idx="9">
                  <c:v>T3-2020</c:v>
                </c:pt>
                <c:pt idx="10">
                  <c:v>T4-2020</c:v>
                </c:pt>
                <c:pt idx="11">
                  <c:v>T1-2021</c:v>
                </c:pt>
                <c:pt idx="12">
                  <c:v>T2-2021</c:v>
                </c:pt>
                <c:pt idx="13">
                  <c:v>T3-2021</c:v>
                </c:pt>
                <c:pt idx="14">
                  <c:v>T4-2021</c:v>
                </c:pt>
                <c:pt idx="15">
                  <c:v>T1-2022</c:v>
                </c:pt>
                <c:pt idx="16">
                  <c:v>T2-2022</c:v>
                </c:pt>
                <c:pt idx="17">
                  <c:v>T3-2022</c:v>
                </c:pt>
                <c:pt idx="18">
                  <c:v>T4-2022</c:v>
                </c:pt>
                <c:pt idx="19">
                  <c:v>T1-2023</c:v>
                </c:pt>
                <c:pt idx="20">
                  <c:v>T2-2023</c:v>
                </c:pt>
                <c:pt idx="21">
                  <c:v>T3-2023</c:v>
                </c:pt>
                <c:pt idx="22">
                  <c:v>T4-2023</c:v>
                </c:pt>
                <c:pt idx="23">
                  <c:v>T1-2024</c:v>
                </c:pt>
                <c:pt idx="24">
                  <c:v>T2-2024</c:v>
                </c:pt>
                <c:pt idx="25">
                  <c:v>T3-2024</c:v>
                </c:pt>
              </c:strCache>
            </c:strRef>
          </c:cat>
          <c:val>
            <c:numRef>
              <c:f>CALCUL!$C$16:$AB$16</c:f>
              <c:numCache>
                <c:formatCode>0.0</c:formatCode>
                <c:ptCount val="26"/>
                <c:pt idx="0">
                  <c:v>109.67613062487366</c:v>
                </c:pt>
                <c:pt idx="1">
                  <c:v>117.47854754686414</c:v>
                </c:pt>
                <c:pt idx="2">
                  <c:v>117.28247279816452</c:v>
                </c:pt>
                <c:pt idx="3">
                  <c:v>115.59107458931412</c:v>
                </c:pt>
                <c:pt idx="4">
                  <c:v>126.11584516626083</c:v>
                </c:pt>
                <c:pt idx="5">
                  <c:v>147.38292443733926</c:v>
                </c:pt>
                <c:pt idx="6">
                  <c:v>154.22585997799683</c:v>
                </c:pt>
                <c:pt idx="7">
                  <c:v>155.34106792770743</c:v>
                </c:pt>
                <c:pt idx="8">
                  <c:v>137.86509646127439</c:v>
                </c:pt>
                <c:pt idx="9">
                  <c:v>119.52356253126321</c:v>
                </c:pt>
                <c:pt idx="10">
                  <c:v>141.88012177133433</c:v>
                </c:pt>
                <c:pt idx="11">
                  <c:v>119.30228457144872</c:v>
                </c:pt>
                <c:pt idx="12">
                  <c:v>126.36155776736662</c:v>
                </c:pt>
                <c:pt idx="13">
                  <c:v>147.14808026745678</c:v>
                </c:pt>
                <c:pt idx="14">
                  <c:v>123.59027548139653</c:v>
                </c:pt>
                <c:pt idx="15">
                  <c:v>150.54597129304372</c:v>
                </c:pt>
                <c:pt idx="16">
                  <c:v>145.21923118986675</c:v>
                </c:pt>
                <c:pt idx="17">
                  <c:v>105.97056764839225</c:v>
                </c:pt>
                <c:pt idx="18">
                  <c:v>108.90706687309809</c:v>
                </c:pt>
                <c:pt idx="19">
                  <c:v>114.64529925499548</c:v>
                </c:pt>
                <c:pt idx="20">
                  <c:v>132.74037504767676</c:v>
                </c:pt>
                <c:pt idx="21">
                  <c:v>248.3162991552133</c:v>
                </c:pt>
                <c:pt idx="22">
                  <c:v>218.44499848523137</c:v>
                </c:pt>
                <c:pt idx="23">
                  <c:v>164.04419093994102</c:v>
                </c:pt>
                <c:pt idx="24">
                  <c:v>209.92530131224495</c:v>
                </c:pt>
                <c:pt idx="25">
                  <c:v>206.99513957881416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D8-4F5D-9F2B-527499E2D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22895"/>
        <c:axId val="1586715823"/>
      </c:lineChart>
      <c:catAx>
        <c:axId val="158672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15823"/>
        <c:crosses val="autoZero"/>
        <c:auto val="1"/>
        <c:lblAlgn val="ctr"/>
        <c:lblOffset val="100"/>
        <c:noMultiLvlLbl val="0"/>
      </c:catAx>
      <c:valAx>
        <c:axId val="158671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2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j-ea"/>
                <a:cs typeface="+mj-cs"/>
              </a:defRPr>
            </a:pPr>
            <a:r>
              <a:rPr lang="fr-FR" sz="1200">
                <a:latin typeface="Bahnschrift" panose="020B0502040204020203" pitchFamily="34" charset="0"/>
              </a:rPr>
              <a:t>Graphique</a:t>
            </a:r>
            <a:r>
              <a:rPr lang="fr-FR" sz="1200" baseline="0">
                <a:latin typeface="Bahnschrift" panose="020B0502040204020203" pitchFamily="34" charset="0"/>
              </a:rPr>
              <a:t> 2: </a:t>
            </a:r>
            <a:r>
              <a:rPr lang="fr-FR" sz="1200">
                <a:latin typeface="Bahnschrift" panose="020B0502040204020203" pitchFamily="34" charset="0"/>
              </a:rPr>
              <a:t>COMERCE ET REPARATION D'AUTOMOBILE ET DE MOTOCYCLE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CALCUL!$B$56:$AB$56</c:f>
              <c:strCache>
                <c:ptCount val="27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  <c:pt idx="26">
                  <c:v>T3-2024</c:v>
                </c:pt>
              </c:strCache>
            </c:strRef>
          </c:cat>
          <c:val>
            <c:numRef>
              <c:f>CALCUL!$B$57:$AB$57</c:f>
              <c:numCache>
                <c:formatCode>0.0</c:formatCode>
                <c:ptCount val="27"/>
                <c:pt idx="0">
                  <c:v>79.941023021557669</c:v>
                </c:pt>
                <c:pt idx="1">
                  <c:v>90.090054255819368</c:v>
                </c:pt>
                <c:pt idx="2">
                  <c:v>89.18004200280923</c:v>
                </c:pt>
                <c:pt idx="3">
                  <c:v>106.4399546397335</c:v>
                </c:pt>
                <c:pt idx="4">
                  <c:v>78.612530544872868</c:v>
                </c:pt>
                <c:pt idx="5">
                  <c:v>148.26803862793111</c:v>
                </c:pt>
                <c:pt idx="6">
                  <c:v>176.12593917124059</c:v>
                </c:pt>
                <c:pt idx="7">
                  <c:v>164.68447462271081</c:v>
                </c:pt>
                <c:pt idx="8">
                  <c:v>121.38904436524207</c:v>
                </c:pt>
                <c:pt idx="9">
                  <c:v>132.2016605853417</c:v>
                </c:pt>
                <c:pt idx="10">
                  <c:v>106.8222479356222</c:v>
                </c:pt>
                <c:pt idx="11">
                  <c:v>164.60202758544455</c:v>
                </c:pt>
                <c:pt idx="12">
                  <c:v>123.65400507555511</c:v>
                </c:pt>
                <c:pt idx="13">
                  <c:v>136.62925064894964</c:v>
                </c:pt>
                <c:pt idx="14">
                  <c:v>131.03769166108697</c:v>
                </c:pt>
                <c:pt idx="15">
                  <c:v>124.12386046074305</c:v>
                </c:pt>
                <c:pt idx="16">
                  <c:v>124.69198465656387</c:v>
                </c:pt>
                <c:pt idx="17">
                  <c:v>88.755926971647625</c:v>
                </c:pt>
                <c:pt idx="18">
                  <c:v>131.76932024133802</c:v>
                </c:pt>
                <c:pt idx="19">
                  <c:v>189.46621357658933</c:v>
                </c:pt>
                <c:pt idx="20">
                  <c:v>126.74394923706873</c:v>
                </c:pt>
                <c:pt idx="21">
                  <c:v>197.22152817347398</c:v>
                </c:pt>
                <c:pt idx="22">
                  <c:v>165.6994822207958</c:v>
                </c:pt>
                <c:pt idx="23">
                  <c:v>211.83584804424893</c:v>
                </c:pt>
                <c:pt idx="24">
                  <c:v>252.62170087239508</c:v>
                </c:pt>
                <c:pt idx="25">
                  <c:v>211.5976856444976</c:v>
                </c:pt>
                <c:pt idx="26">
                  <c:v>255.73271359629271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1-4BB7-8684-C93C35836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29551"/>
        <c:axId val="1586709167"/>
      </c:lineChart>
      <c:catAx>
        <c:axId val="158672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09167"/>
        <c:crosses val="autoZero"/>
        <c:auto val="1"/>
        <c:lblAlgn val="ctr"/>
        <c:lblOffset val="100"/>
        <c:noMultiLvlLbl val="0"/>
      </c:catAx>
      <c:valAx>
        <c:axId val="158670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j-ea"/>
                <a:cs typeface="+mj-cs"/>
              </a:defRPr>
            </a:pPr>
            <a:r>
              <a:rPr lang="fr-FR" sz="1200">
                <a:latin typeface="Bahnschrift" panose="020B0502040204020203" pitchFamily="34" charset="0"/>
              </a:rPr>
              <a:t>COMMERCE DE DETAIL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CALCUL!$B$75:$AB$75</c:f>
              <c:strCache>
                <c:ptCount val="27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  <c:pt idx="26">
                  <c:v>T3-2024</c:v>
                </c:pt>
              </c:strCache>
            </c:strRef>
          </c:cat>
          <c:val>
            <c:numRef>
              <c:f>CALCUL!$B$76:$AB$76</c:f>
              <c:numCache>
                <c:formatCode>0.0</c:formatCode>
                <c:ptCount val="27"/>
                <c:pt idx="0">
                  <c:v>89.132920823511839</c:v>
                </c:pt>
                <c:pt idx="1">
                  <c:v>103.72326514054713</c:v>
                </c:pt>
                <c:pt idx="2">
                  <c:v>106.15344852453016</c:v>
                </c:pt>
                <c:pt idx="3">
                  <c:v>101.24268422087634</c:v>
                </c:pt>
                <c:pt idx="4">
                  <c:v>107.61065700345354</c:v>
                </c:pt>
                <c:pt idx="5">
                  <c:v>113.62228834160705</c:v>
                </c:pt>
                <c:pt idx="6">
                  <c:v>114.59595425691332</c:v>
                </c:pt>
                <c:pt idx="7">
                  <c:v>121.13061528145943</c:v>
                </c:pt>
                <c:pt idx="8">
                  <c:v>113.52124487827226</c:v>
                </c:pt>
                <c:pt idx="9">
                  <c:v>149.87535000610487</c:v>
                </c:pt>
                <c:pt idx="10">
                  <c:v>148.64472256793016</c:v>
                </c:pt>
                <c:pt idx="11">
                  <c:v>113.80110716300088</c:v>
                </c:pt>
                <c:pt idx="12">
                  <c:v>148.42410679975922</c:v>
                </c:pt>
                <c:pt idx="13">
                  <c:v>130.20981257233606</c:v>
                </c:pt>
                <c:pt idx="14">
                  <c:v>116.06123621864715</c:v>
                </c:pt>
                <c:pt idx="15">
                  <c:v>118.84309212803083</c:v>
                </c:pt>
                <c:pt idx="16">
                  <c:v>109.79073308619704</c:v>
                </c:pt>
                <c:pt idx="17">
                  <c:v>123.75293656532925</c:v>
                </c:pt>
                <c:pt idx="18">
                  <c:v>138.11528521365133</c:v>
                </c:pt>
                <c:pt idx="19">
                  <c:v>125.69955653985734</c:v>
                </c:pt>
                <c:pt idx="20">
                  <c:v>99.284881786453298</c:v>
                </c:pt>
                <c:pt idx="21">
                  <c:v>112.3434647360706</c:v>
                </c:pt>
                <c:pt idx="22">
                  <c:v>132.97788215849414</c:v>
                </c:pt>
                <c:pt idx="23">
                  <c:v>88.067499615585817</c:v>
                </c:pt>
                <c:pt idx="24">
                  <c:v>52.554223313536895</c:v>
                </c:pt>
                <c:pt idx="25">
                  <c:v>55.492736736588839</c:v>
                </c:pt>
                <c:pt idx="26">
                  <c:v>68.16804942475494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E68-AB75-C7EC12FC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698943"/>
        <c:axId val="1734699359"/>
      </c:lineChart>
      <c:catAx>
        <c:axId val="173469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4699359"/>
        <c:crosses val="autoZero"/>
        <c:auto val="1"/>
        <c:lblAlgn val="ctr"/>
        <c:lblOffset val="100"/>
        <c:noMultiLvlLbl val="0"/>
      </c:catAx>
      <c:valAx>
        <c:axId val="173469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469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CALCUL!$B$36:$AB$36</c:f>
              <c:strCache>
                <c:ptCount val="27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  <c:pt idx="26">
                  <c:v>T3-2024</c:v>
                </c:pt>
              </c:strCache>
            </c:strRef>
          </c:cat>
          <c:val>
            <c:numRef>
              <c:f>CALCUL!$B$37:$AB$37</c:f>
              <c:numCache>
                <c:formatCode>0.0</c:formatCode>
                <c:ptCount val="27"/>
                <c:pt idx="0">
                  <c:v>99.233581883427831</c:v>
                </c:pt>
                <c:pt idx="1">
                  <c:v>112.61001870573757</c:v>
                </c:pt>
                <c:pt idx="2">
                  <c:v>122.03032178570223</c:v>
                </c:pt>
                <c:pt idx="3">
                  <c:v>120.37000322398688</c:v>
                </c:pt>
                <c:pt idx="4">
                  <c:v>120.75608950422868</c:v>
                </c:pt>
                <c:pt idx="5">
                  <c:v>125.00524167817393</c:v>
                </c:pt>
                <c:pt idx="6">
                  <c:v>147.84526772055153</c:v>
                </c:pt>
                <c:pt idx="7">
                  <c:v>156.82439203258525</c:v>
                </c:pt>
                <c:pt idx="8">
                  <c:v>164.04397594630967</c:v>
                </c:pt>
                <c:pt idx="9">
                  <c:v>137.13671530053145</c:v>
                </c:pt>
                <c:pt idx="10">
                  <c:v>117.63903226182724</c:v>
                </c:pt>
                <c:pt idx="11">
                  <c:v>142.49366870351508</c:v>
                </c:pt>
                <c:pt idx="12">
                  <c:v>115.4583652708142</c:v>
                </c:pt>
                <c:pt idx="13">
                  <c:v>124.73997076260956</c:v>
                </c:pt>
                <c:pt idx="14">
                  <c:v>152.56864943508668</c:v>
                </c:pt>
                <c:pt idx="15">
                  <c:v>124.07406670111385</c:v>
                </c:pt>
                <c:pt idx="16">
                  <c:v>158.19621174367708</c:v>
                </c:pt>
                <c:pt idx="17">
                  <c:v>154.17147510265085</c:v>
                </c:pt>
                <c:pt idx="18">
                  <c:v>99.315380494240699</c:v>
                </c:pt>
                <c:pt idx="19">
                  <c:v>97.722996639493843</c:v>
                </c:pt>
                <c:pt idx="20">
                  <c:v>115.01898896358445</c:v>
                </c:pt>
                <c:pt idx="21">
                  <c:v>127.67388086059401</c:v>
                </c:pt>
                <c:pt idx="22">
                  <c:v>271.05236937157781</c:v>
                </c:pt>
                <c:pt idx="23">
                  <c:v>234.17501747863821</c:v>
                </c:pt>
                <c:pt idx="24">
                  <c:v>166.66894347877846</c:v>
                </c:pt>
                <c:pt idx="25">
                  <c:v>227.46594563743301</c:v>
                </c:pt>
                <c:pt idx="26">
                  <c:v>217.33631034878297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C-4B95-9C89-1ABA48852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06671"/>
        <c:axId val="1586724143"/>
      </c:lineChart>
      <c:catAx>
        <c:axId val="158670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4143"/>
        <c:crosses val="autoZero"/>
        <c:auto val="1"/>
        <c:lblAlgn val="ctr"/>
        <c:lblOffset val="100"/>
        <c:noMultiLvlLbl val="0"/>
      </c:catAx>
      <c:valAx>
        <c:axId val="15867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0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j-ea"/>
                <a:cs typeface="+mj-cs"/>
              </a:defRPr>
            </a:pPr>
            <a:r>
              <a:rPr lang="fr-FR" sz="1200">
                <a:latin typeface="Bahnschrift" panose="020B0502040204020203" pitchFamily="34" charset="0"/>
              </a:rPr>
              <a:t>Graphique 4:</a:t>
            </a:r>
            <a:r>
              <a:rPr lang="fr-FR" sz="1200" baseline="0">
                <a:latin typeface="Bahnschrift" panose="020B0502040204020203" pitchFamily="34" charset="0"/>
              </a:rPr>
              <a:t> </a:t>
            </a:r>
            <a:r>
              <a:rPr lang="fr-FR" sz="1200">
                <a:latin typeface="Bahnschrift" panose="020B0502040204020203" pitchFamily="34" charset="0"/>
              </a:rPr>
              <a:t>COMMERCE DES PRODUITS PETROLIERS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CALCUL!$B$96:$AB$96</c:f>
              <c:strCache>
                <c:ptCount val="27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  <c:pt idx="26">
                  <c:v>T3-2024</c:v>
                </c:pt>
              </c:strCache>
            </c:strRef>
          </c:cat>
          <c:val>
            <c:numRef>
              <c:f>CALCUL!$B$97:$AB$97</c:f>
              <c:numCache>
                <c:formatCode>0.0</c:formatCode>
                <c:ptCount val="27"/>
                <c:pt idx="0">
                  <c:v>100.95534036535697</c:v>
                </c:pt>
                <c:pt idx="1">
                  <c:v>124.15792410261803</c:v>
                </c:pt>
                <c:pt idx="2">
                  <c:v>127.58599758606677</c:v>
                </c:pt>
                <c:pt idx="3">
                  <c:v>130.88458051476553</c:v>
                </c:pt>
                <c:pt idx="4">
                  <c:v>137.46490302420139</c:v>
                </c:pt>
                <c:pt idx="5">
                  <c:v>132.3520383391953</c:v>
                </c:pt>
                <c:pt idx="6">
                  <c:v>162.91865737375318</c:v>
                </c:pt>
                <c:pt idx="7">
                  <c:v>175.12137179569103</c:v>
                </c:pt>
                <c:pt idx="8">
                  <c:v>184.91920875034498</c:v>
                </c:pt>
                <c:pt idx="9">
                  <c:v>141.04305916086571</c:v>
                </c:pt>
                <c:pt idx="10">
                  <c:v>141.04305916086571</c:v>
                </c:pt>
                <c:pt idx="11">
                  <c:v>140.86682015132351</c:v>
                </c:pt>
                <c:pt idx="12">
                  <c:v>135.63547852803154</c:v>
                </c:pt>
                <c:pt idx="13">
                  <c:v>151.23911272256797</c:v>
                </c:pt>
                <c:pt idx="14">
                  <c:v>118.84797028581765</c:v>
                </c:pt>
                <c:pt idx="15">
                  <c:v>113.27061862161354</c:v>
                </c:pt>
                <c:pt idx="16">
                  <c:v>172.57156284286324</c:v>
                </c:pt>
                <c:pt idx="17">
                  <c:v>203.1499041649877</c:v>
                </c:pt>
                <c:pt idx="18">
                  <c:v>110.97820114367212</c:v>
                </c:pt>
                <c:pt idx="19">
                  <c:v>74.412017159604034</c:v>
                </c:pt>
                <c:pt idx="20">
                  <c:v>132.71410053492437</c:v>
                </c:pt>
                <c:pt idx="21">
                  <c:v>144.47841648916997</c:v>
                </c:pt>
                <c:pt idx="22">
                  <c:v>371.60362338346374</c:v>
                </c:pt>
                <c:pt idx="23">
                  <c:v>284.55306667889619</c:v>
                </c:pt>
                <c:pt idx="24">
                  <c:v>191.01423107705915</c:v>
                </c:pt>
                <c:pt idx="25">
                  <c:v>300.95540040527555</c:v>
                </c:pt>
                <c:pt idx="26">
                  <c:v>244.45574833065464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7-4E8E-BE1D-E2E31AE81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623215"/>
        <c:axId val="1580632783"/>
      </c:lineChart>
      <c:catAx>
        <c:axId val="158062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0632783"/>
        <c:crosses val="autoZero"/>
        <c:auto val="1"/>
        <c:lblAlgn val="ctr"/>
        <c:lblOffset val="100"/>
        <c:noMultiLvlLbl val="0"/>
      </c:catAx>
      <c:valAx>
        <c:axId val="158063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062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CALCUL!$B$118:$AB$118</c:f>
              <c:strCache>
                <c:ptCount val="27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  <c:pt idx="24">
                  <c:v>T1-2024</c:v>
                </c:pt>
                <c:pt idx="25">
                  <c:v>T2-2024</c:v>
                </c:pt>
                <c:pt idx="26">
                  <c:v>T3-2024</c:v>
                </c:pt>
              </c:strCache>
            </c:strRef>
          </c:cat>
          <c:val>
            <c:numRef>
              <c:f>CALCUL!$B$119:$AB$119</c:f>
              <c:numCache>
                <c:formatCode>0.0</c:formatCode>
                <c:ptCount val="27"/>
                <c:pt idx="0">
                  <c:v>100.8430345924245</c:v>
                </c:pt>
                <c:pt idx="1">
                  <c:v>93.239642428414996</c:v>
                </c:pt>
                <c:pt idx="2">
                  <c:v>102.87327750892678</c:v>
                </c:pt>
                <c:pt idx="3">
                  <c:v>95.663726916140376</c:v>
                </c:pt>
                <c:pt idx="4">
                  <c:v>117.19470891492495</c:v>
                </c:pt>
                <c:pt idx="5">
                  <c:v>108.39773017464272</c:v>
                </c:pt>
                <c:pt idx="6">
                  <c:v>114.9846002886509</c:v>
                </c:pt>
                <c:pt idx="7">
                  <c:v>114.45334460787822</c:v>
                </c:pt>
                <c:pt idx="8">
                  <c:v>114.24536517263981</c:v>
                </c:pt>
                <c:pt idx="9">
                  <c:v>106.91488810251491</c:v>
                </c:pt>
                <c:pt idx="10">
                  <c:v>104.50227067131378</c:v>
                </c:pt>
                <c:pt idx="11">
                  <c:v>110.13819764790516</c:v>
                </c:pt>
                <c:pt idx="12">
                  <c:v>117.76847735857584</c:v>
                </c:pt>
                <c:pt idx="13">
                  <c:v>128.0491460389259</c:v>
                </c:pt>
                <c:pt idx="14">
                  <c:v>127.49837299543819</c:v>
                </c:pt>
                <c:pt idx="15">
                  <c:v>94.188959431330318</c:v>
                </c:pt>
                <c:pt idx="16">
                  <c:v>116.03912463185128</c:v>
                </c:pt>
                <c:pt idx="17">
                  <c:v>106.40226371262189</c:v>
                </c:pt>
                <c:pt idx="18">
                  <c:v>123.12745490231272</c:v>
                </c:pt>
                <c:pt idx="19">
                  <c:v>123.50822782581736</c:v>
                </c:pt>
                <c:pt idx="20">
                  <c:v>138.41993369748857</c:v>
                </c:pt>
                <c:pt idx="21">
                  <c:v>129.72291456122875</c:v>
                </c:pt>
                <c:pt idx="22">
                  <c:v>124.4349306428649</c:v>
                </c:pt>
                <c:pt idx="23">
                  <c:v>148.17942482884274</c:v>
                </c:pt>
                <c:pt idx="24">
                  <c:v>176.17698964907871</c:v>
                </c:pt>
                <c:pt idx="25">
                  <c:v>159.66860264119151</c:v>
                </c:pt>
                <c:pt idx="26">
                  <c:v>159.72451605863151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C8-4A3D-8982-E6980DFD2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697199"/>
        <c:axId val="1371700111"/>
      </c:lineChart>
      <c:catAx>
        <c:axId val="137169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700111"/>
        <c:crosses val="autoZero"/>
        <c:auto val="1"/>
        <c:lblAlgn val="ctr"/>
        <c:lblOffset val="100"/>
        <c:noMultiLvlLbl val="0"/>
      </c:catAx>
      <c:valAx>
        <c:axId val="137170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69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CALCUL!$C$15:$AA$15</c:f>
              <c:strCache>
                <c:ptCount val="25"/>
                <c:pt idx="0">
                  <c:v>T2-2018</c:v>
                </c:pt>
                <c:pt idx="1">
                  <c:v>T3-2018</c:v>
                </c:pt>
                <c:pt idx="2">
                  <c:v>T4-2018</c:v>
                </c:pt>
                <c:pt idx="3">
                  <c:v>T1-2019</c:v>
                </c:pt>
                <c:pt idx="4">
                  <c:v>T2-2019</c:v>
                </c:pt>
                <c:pt idx="5">
                  <c:v>T3-2019</c:v>
                </c:pt>
                <c:pt idx="6">
                  <c:v>T4-2019</c:v>
                </c:pt>
                <c:pt idx="7">
                  <c:v>T1-2020</c:v>
                </c:pt>
                <c:pt idx="8">
                  <c:v>T2-2020</c:v>
                </c:pt>
                <c:pt idx="9">
                  <c:v>T3-2020</c:v>
                </c:pt>
                <c:pt idx="10">
                  <c:v>T4-2020</c:v>
                </c:pt>
                <c:pt idx="11">
                  <c:v>T1-2021</c:v>
                </c:pt>
                <c:pt idx="12">
                  <c:v>T2-2021</c:v>
                </c:pt>
                <c:pt idx="13">
                  <c:v>T3-2021</c:v>
                </c:pt>
                <c:pt idx="14">
                  <c:v>T4-2021</c:v>
                </c:pt>
                <c:pt idx="15">
                  <c:v>T1-2022</c:v>
                </c:pt>
                <c:pt idx="16">
                  <c:v>T2-2022</c:v>
                </c:pt>
                <c:pt idx="17">
                  <c:v>T3-2022</c:v>
                </c:pt>
                <c:pt idx="18">
                  <c:v>T4-2022</c:v>
                </c:pt>
                <c:pt idx="19">
                  <c:v>T1-2023</c:v>
                </c:pt>
                <c:pt idx="20">
                  <c:v>T2-2023</c:v>
                </c:pt>
                <c:pt idx="21">
                  <c:v>T3-2023</c:v>
                </c:pt>
                <c:pt idx="22">
                  <c:v>T4-2023</c:v>
                </c:pt>
                <c:pt idx="23">
                  <c:v>T1-2024</c:v>
                </c:pt>
                <c:pt idx="24">
                  <c:v>T2-2024</c:v>
                </c:pt>
              </c:strCache>
            </c:strRef>
          </c:cat>
          <c:val>
            <c:numRef>
              <c:f>CALCUL!$C$16:$AA$16</c:f>
              <c:numCache>
                <c:formatCode>0.0</c:formatCode>
                <c:ptCount val="25"/>
                <c:pt idx="0">
                  <c:v>109.67613062487366</c:v>
                </c:pt>
                <c:pt idx="1">
                  <c:v>117.47854754686414</c:v>
                </c:pt>
                <c:pt idx="2">
                  <c:v>117.28247279816452</c:v>
                </c:pt>
                <c:pt idx="3">
                  <c:v>115.59107458931412</c:v>
                </c:pt>
                <c:pt idx="4">
                  <c:v>126.11584516626083</c:v>
                </c:pt>
                <c:pt idx="5">
                  <c:v>147.38292443733926</c:v>
                </c:pt>
                <c:pt idx="6">
                  <c:v>154.22585997799683</c:v>
                </c:pt>
                <c:pt idx="7">
                  <c:v>155.34106792770743</c:v>
                </c:pt>
                <c:pt idx="8">
                  <c:v>137.86509646127439</c:v>
                </c:pt>
                <c:pt idx="9">
                  <c:v>119.52356253126321</c:v>
                </c:pt>
                <c:pt idx="10">
                  <c:v>141.88012177133433</c:v>
                </c:pt>
                <c:pt idx="11">
                  <c:v>119.30228457144872</c:v>
                </c:pt>
                <c:pt idx="12">
                  <c:v>126.36155776736662</c:v>
                </c:pt>
                <c:pt idx="13">
                  <c:v>147.14808026745678</c:v>
                </c:pt>
                <c:pt idx="14">
                  <c:v>123.59027548139653</c:v>
                </c:pt>
                <c:pt idx="15">
                  <c:v>150.54597129304372</c:v>
                </c:pt>
                <c:pt idx="16">
                  <c:v>145.21923118986675</c:v>
                </c:pt>
                <c:pt idx="17">
                  <c:v>105.97056764839225</c:v>
                </c:pt>
                <c:pt idx="18">
                  <c:v>108.90706687309809</c:v>
                </c:pt>
                <c:pt idx="19">
                  <c:v>114.64529925499548</c:v>
                </c:pt>
                <c:pt idx="20">
                  <c:v>132.74037504767676</c:v>
                </c:pt>
                <c:pt idx="21">
                  <c:v>248.3162991552133</c:v>
                </c:pt>
                <c:pt idx="22">
                  <c:v>218.44499848523137</c:v>
                </c:pt>
                <c:pt idx="23">
                  <c:v>164.04419093994102</c:v>
                </c:pt>
                <c:pt idx="24">
                  <c:v>209.92530131224495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9-45E8-9487-90633E7C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22895"/>
        <c:axId val="1586715823"/>
      </c:lineChart>
      <c:catAx>
        <c:axId val="158672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15823"/>
        <c:crosses val="autoZero"/>
        <c:auto val="1"/>
        <c:lblAlgn val="ctr"/>
        <c:lblOffset val="100"/>
        <c:noMultiLvlLbl val="0"/>
      </c:catAx>
      <c:valAx>
        <c:axId val="158671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6722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53</xdr:row>
      <xdr:rowOff>52387</xdr:rowOff>
    </xdr:from>
    <xdr:to>
      <xdr:col>3</xdr:col>
      <xdr:colOff>38100</xdr:colOff>
      <xdr:row>67</xdr:row>
      <xdr:rowOff>128587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F71913B-7213-4B4E-BDC1-079ECEDD1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53</xdr:row>
      <xdr:rowOff>23812</xdr:rowOff>
    </xdr:from>
    <xdr:to>
      <xdr:col>11</xdr:col>
      <xdr:colOff>133350</xdr:colOff>
      <xdr:row>67</xdr:row>
      <xdr:rowOff>100012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5CF53A-A8FB-4C7A-9C4F-CB096B228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17</xdr:row>
      <xdr:rowOff>161925</xdr:rowOff>
    </xdr:from>
    <xdr:to>
      <xdr:col>10</xdr:col>
      <xdr:colOff>9525</xdr:colOff>
      <xdr:row>33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</xdr:colOff>
      <xdr:row>57</xdr:row>
      <xdr:rowOff>171450</xdr:rowOff>
    </xdr:from>
    <xdr:to>
      <xdr:col>9</xdr:col>
      <xdr:colOff>752475</xdr:colOff>
      <xdr:row>72</xdr:row>
      <xdr:rowOff>142875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77</xdr:row>
      <xdr:rowOff>38100</xdr:rowOff>
    </xdr:from>
    <xdr:to>
      <xdr:col>10</xdr:col>
      <xdr:colOff>0</xdr:colOff>
      <xdr:row>93</xdr:row>
      <xdr:rowOff>38100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40</xdr:row>
      <xdr:rowOff>85724</xdr:rowOff>
    </xdr:from>
    <xdr:to>
      <xdr:col>9</xdr:col>
      <xdr:colOff>619125</xdr:colOff>
      <xdr:row>53</xdr:row>
      <xdr:rowOff>38099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19049</xdr:colOff>
      <xdr:row>99</xdr:row>
      <xdr:rowOff>0</xdr:rowOff>
    </xdr:from>
    <xdr:to>
      <xdr:col>10</xdr:col>
      <xdr:colOff>752474</xdr:colOff>
      <xdr:row>115</xdr:row>
      <xdr:rowOff>19050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742949</xdr:colOff>
      <xdr:row>120</xdr:row>
      <xdr:rowOff>190499</xdr:rowOff>
    </xdr:from>
    <xdr:to>
      <xdr:col>10</xdr:col>
      <xdr:colOff>752474</xdr:colOff>
      <xdr:row>135</xdr:row>
      <xdr:rowOff>161924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10</xdr:col>
      <xdr:colOff>28576</xdr:colOff>
      <xdr:row>17</xdr:row>
      <xdr:rowOff>171450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9</xdr:col>
      <xdr:colOff>742950</xdr:colOff>
      <xdr:row>36</xdr:row>
      <xdr:rowOff>171450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761999</xdr:colOff>
      <xdr:row>40</xdr:row>
      <xdr:rowOff>0</xdr:rowOff>
    </xdr:from>
    <xdr:to>
      <xdr:col>9</xdr:col>
      <xdr:colOff>752474</xdr:colOff>
      <xdr:row>53</xdr:row>
      <xdr:rowOff>171450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58</xdr:row>
      <xdr:rowOff>0</xdr:rowOff>
    </xdr:from>
    <xdr:to>
      <xdr:col>9</xdr:col>
      <xdr:colOff>742950</xdr:colOff>
      <xdr:row>74</xdr:row>
      <xdr:rowOff>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20</xdr:col>
      <xdr:colOff>0</xdr:colOff>
      <xdr:row>18</xdr:row>
      <xdr:rowOff>19050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22</xdr:row>
      <xdr:rowOff>0</xdr:rowOff>
    </xdr:from>
    <xdr:to>
      <xdr:col>20</xdr:col>
      <xdr:colOff>9525</xdr:colOff>
      <xdr:row>36</xdr:row>
      <xdr:rowOff>161925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1%202023/Maquette%20ICAB%20Commerce_T1%202023%202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2%202024/ICA%20T1%202024/Maquette%20ICAB%20Commerce_T1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3%202023/Maquette%20ICAB%20Commerce_T2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3%202023/Maquette%20ICAB%20Commerce_T3%202023%2029%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4%202023/Maquette%20ICAB%20Commerce_T4%202023%2014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1%202024/Maquette%20ICAB%20Commerce_T1%2020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2%202024/Maquette%20ICAB%20Commerce_T2%2020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%20ICAB%20Commerce_T3%2020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%20ICAB%20Commerce_T2%2020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1%202023/Tableaux%20et%20graphiques%20Commerce%20T1_2023%202205_CORRIGE%20DES%20VARI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Y10">
            <v>42.063981083853122</v>
          </cell>
        </row>
        <row r="16">
          <cell r="Y16">
            <v>56.889790935319468</v>
          </cell>
        </row>
        <row r="21">
          <cell r="Y21">
            <v>142.13988725187511</v>
          </cell>
        </row>
        <row r="24">
          <cell r="Y24">
            <v>239.2111754086155</v>
          </cell>
        </row>
        <row r="27">
          <cell r="Y27">
            <v>0</v>
          </cell>
        </row>
        <row r="34">
          <cell r="Y34">
            <v>73.461934347416701</v>
          </cell>
        </row>
        <row r="36">
          <cell r="Y36">
            <v>136.52336674879805</v>
          </cell>
        </row>
        <row r="37">
          <cell r="Y37">
            <v>145.14152069649876</v>
          </cell>
        </row>
        <row r="38">
          <cell r="Y38">
            <v>131.5819253217656</v>
          </cell>
        </row>
        <row r="40">
          <cell r="Y40">
            <v>157.24390670651562</v>
          </cell>
        </row>
        <row r="43">
          <cell r="Y43">
            <v>143.73890497760922</v>
          </cell>
        </row>
        <row r="44">
          <cell r="Y44">
            <v>141.77357750715146</v>
          </cell>
        </row>
        <row r="45">
          <cell r="Y45">
            <v>111.01448412178389</v>
          </cell>
        </row>
        <row r="47">
          <cell r="Y47">
            <v>3.7366990368916828</v>
          </cell>
        </row>
        <row r="54">
          <cell r="Y54">
            <v>124.52331280418974</v>
          </cell>
        </row>
        <row r="57">
          <cell r="Y57">
            <v>0.45062419199546888</v>
          </cell>
        </row>
        <row r="60">
          <cell r="Y60">
            <v>131.55783599295052</v>
          </cell>
        </row>
        <row r="74">
          <cell r="Y74">
            <v>97.374442318126029</v>
          </cell>
        </row>
        <row r="79">
          <cell r="Y79">
            <v>114.64529925499548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 refreshError="1"/>
      <sheetData sheetId="1" refreshError="1"/>
      <sheetData sheetId="2" refreshError="1">
        <row r="10">
          <cell r="AC10">
            <v>321.13895932536042</v>
          </cell>
        </row>
        <row r="35">
          <cell r="AC35">
            <v>268.15360301604278</v>
          </cell>
        </row>
        <row r="36">
          <cell r="AC36">
            <v>188.96844469144327</v>
          </cell>
        </row>
        <row r="37">
          <cell r="AC37">
            <v>172.60452245652394</v>
          </cell>
        </row>
        <row r="38">
          <cell r="AC38">
            <v>151.53454865833277</v>
          </cell>
        </row>
        <row r="39">
          <cell r="AC39">
            <v>69.403492685221906</v>
          </cell>
        </row>
        <row r="40">
          <cell r="AC40">
            <v>188.10664382314997</v>
          </cell>
        </row>
        <row r="41">
          <cell r="AC41">
            <v>141.90718077303563</v>
          </cell>
        </row>
        <row r="44">
          <cell r="AC44">
            <v>194.48020210729462</v>
          </cell>
        </row>
        <row r="45">
          <cell r="AC45">
            <v>136.48036989336885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 refreshError="1"/>
      <sheetData sheetId="1" refreshError="1"/>
      <sheetData sheetId="2" refreshError="1">
        <row r="10">
          <cell r="AB10">
            <v>299.81785908151494</v>
          </cell>
        </row>
        <row r="16">
          <cell r="Z16">
            <v>56.652319873891912</v>
          </cell>
        </row>
        <row r="21">
          <cell r="Z21">
            <v>172.27273752858767</v>
          </cell>
        </row>
        <row r="24">
          <cell r="Z24">
            <v>252.63807186936356</v>
          </cell>
        </row>
        <row r="27">
          <cell r="Z27">
            <v>0</v>
          </cell>
        </row>
        <row r="34">
          <cell r="Z34">
            <v>53.937107795511345</v>
          </cell>
        </row>
        <row r="35">
          <cell r="Y35">
            <v>165.22423539524723</v>
          </cell>
          <cell r="Z35">
            <v>182.79415605638565</v>
          </cell>
        </row>
        <row r="36">
          <cell r="Z36">
            <v>184.13960617624798</v>
          </cell>
        </row>
        <row r="37">
          <cell r="Z37">
            <v>169.4711268521678</v>
          </cell>
        </row>
        <row r="38">
          <cell r="Z38">
            <v>130.99297308808448</v>
          </cell>
        </row>
        <row r="39">
          <cell r="Z39">
            <v>82.252693986438985</v>
          </cell>
        </row>
        <row r="41">
          <cell r="Z41">
            <v>89.662258130775939</v>
          </cell>
        </row>
        <row r="43">
          <cell r="Z43">
            <v>162.68171561527853</v>
          </cell>
        </row>
        <row r="44">
          <cell r="Z44">
            <v>156.2052551683646</v>
          </cell>
        </row>
        <row r="45">
          <cell r="Z45">
            <v>93.51762429751291</v>
          </cell>
        </row>
        <row r="47">
          <cell r="Z47">
            <v>29.352634333847064</v>
          </cell>
        </row>
        <row r="54">
          <cell r="Z54">
            <v>140.56088609975859</v>
          </cell>
        </row>
        <row r="57">
          <cell r="Z57">
            <v>0.27119632223435519</v>
          </cell>
        </row>
        <row r="60">
          <cell r="Z60">
            <v>128.30141457902886</v>
          </cell>
        </row>
        <row r="74">
          <cell r="Z74">
            <v>111.39881315510573</v>
          </cell>
        </row>
        <row r="79">
          <cell r="Z79">
            <v>132.74037504767676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AA10">
            <v>301.91082652963235</v>
          </cell>
        </row>
        <row r="16">
          <cell r="AA16">
            <v>36.657658840368619</v>
          </cell>
        </row>
        <row r="21">
          <cell r="AA21">
            <v>230.73327882139017</v>
          </cell>
        </row>
        <row r="24">
          <cell r="AA24">
            <v>104.02307213225687</v>
          </cell>
        </row>
        <row r="27">
          <cell r="AA27">
            <v>10.320547214763927</v>
          </cell>
        </row>
        <row r="34">
          <cell r="AA34">
            <v>71.709042780394313</v>
          </cell>
        </row>
        <row r="35">
          <cell r="AA35">
            <v>196.79249384313621</v>
          </cell>
        </row>
        <row r="36">
          <cell r="AA36">
            <v>180.50930288823668</v>
          </cell>
        </row>
        <row r="37">
          <cell r="AA37">
            <v>150.27811333548365</v>
          </cell>
        </row>
        <row r="38">
          <cell r="AA38">
            <v>157.58513155634012</v>
          </cell>
        </row>
        <row r="39">
          <cell r="AA39">
            <v>27.765905590149604</v>
          </cell>
        </row>
        <row r="40">
          <cell r="Z40">
            <v>186.32560849742842</v>
          </cell>
          <cell r="AA40">
            <v>185.80690766308348</v>
          </cell>
        </row>
        <row r="41">
          <cell r="AA41">
            <v>78.360082898000229</v>
          </cell>
        </row>
        <row r="43">
          <cell r="AA43">
            <v>162.44968703179771</v>
          </cell>
        </row>
        <row r="44">
          <cell r="AA44">
            <v>413.74710396486154</v>
          </cell>
        </row>
        <row r="45">
          <cell r="AA45">
            <v>147.24256670758976</v>
          </cell>
        </row>
        <row r="47">
          <cell r="AA47">
            <v>51.269353099698726</v>
          </cell>
        </row>
        <row r="54">
          <cell r="AA54">
            <v>340.37428332208611</v>
          </cell>
        </row>
        <row r="57">
          <cell r="AA57">
            <v>10.059739940820428</v>
          </cell>
        </row>
        <row r="60">
          <cell r="AA60">
            <v>82.208487387285913</v>
          </cell>
        </row>
        <row r="74">
          <cell r="AA74">
            <v>135.98324246525149</v>
          </cell>
        </row>
        <row r="79">
          <cell r="AA79">
            <v>248.3162991552133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AB10">
            <v>473.09908610593277</v>
          </cell>
        </row>
        <row r="16">
          <cell r="AB16">
            <v>86.503146842094338</v>
          </cell>
        </row>
        <row r="21">
          <cell r="AB21">
            <v>221.70794408596282</v>
          </cell>
        </row>
        <row r="24">
          <cell r="AB24">
            <v>95.197203480084525</v>
          </cell>
        </row>
        <row r="27">
          <cell r="AB27">
            <v>16.652376567316686</v>
          </cell>
        </row>
        <row r="34">
          <cell r="AB34">
            <v>183.05973098716882</v>
          </cell>
        </row>
        <row r="35">
          <cell r="AB35">
            <v>240.38581173839989</v>
          </cell>
        </row>
        <row r="36">
          <cell r="AB36">
            <v>195.72132463819844</v>
          </cell>
        </row>
        <row r="37">
          <cell r="AB37">
            <v>209.93572245195395</v>
          </cell>
        </row>
        <row r="38">
          <cell r="AB38">
            <v>157.58513155634012</v>
          </cell>
        </row>
        <row r="39">
          <cell r="AB39">
            <v>76.488136161917254</v>
          </cell>
        </row>
        <row r="40">
          <cell r="AB40">
            <v>167.43372354906199</v>
          </cell>
        </row>
        <row r="41">
          <cell r="AB41">
            <v>90.918885920556065</v>
          </cell>
        </row>
        <row r="43">
          <cell r="AB43">
            <v>194.49766300763648</v>
          </cell>
        </row>
        <row r="44">
          <cell r="AB44">
            <v>328.18027975340095</v>
          </cell>
        </row>
        <row r="45">
          <cell r="AB45">
            <v>20.689134037776181</v>
          </cell>
        </row>
        <row r="47">
          <cell r="AB47">
            <v>24.552111090490591</v>
          </cell>
        </row>
        <row r="54">
          <cell r="AB54">
            <v>268.93742732095717</v>
          </cell>
        </row>
        <row r="57">
          <cell r="AB57">
            <v>0</v>
          </cell>
        </row>
        <row r="60">
          <cell r="AB60">
            <v>217.11819244232399</v>
          </cell>
        </row>
        <row r="74">
          <cell r="AB74">
            <v>80.428176130859811</v>
          </cell>
        </row>
        <row r="79">
          <cell r="AB79">
            <v>218.44499848523137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AC10">
            <v>321.13895932536042</v>
          </cell>
        </row>
        <row r="16">
          <cell r="AC16">
            <v>50.929105533138134</v>
          </cell>
        </row>
        <row r="21">
          <cell r="AC21">
            <v>233.9688127366563</v>
          </cell>
        </row>
        <row r="24">
          <cell r="AC24">
            <v>380.48360242884377</v>
          </cell>
        </row>
        <row r="27">
          <cell r="AC27">
            <v>10.320547214763927</v>
          </cell>
        </row>
        <row r="34">
          <cell r="AC34">
            <v>110.4270585441276</v>
          </cell>
        </row>
        <row r="43">
          <cell r="AC43">
            <v>201.46564425238813</v>
          </cell>
        </row>
        <row r="57">
          <cell r="AC57">
            <v>0</v>
          </cell>
        </row>
        <row r="60">
          <cell r="AC60">
            <v>196.2228602832738</v>
          </cell>
        </row>
        <row r="74">
          <cell r="AC74">
            <v>44.049571626815492</v>
          </cell>
        </row>
        <row r="79">
          <cell r="AC79">
            <v>162.2769262439906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AD10">
            <v>180.65806971052365</v>
          </cell>
        </row>
        <row r="16">
          <cell r="AD16">
            <v>56.838688300626501</v>
          </cell>
        </row>
        <row r="21">
          <cell r="AD21">
            <v>233.83425765588561</v>
          </cell>
        </row>
        <row r="24">
          <cell r="AD24">
            <v>344.62366426951422</v>
          </cell>
        </row>
        <row r="34">
          <cell r="AD34">
            <v>68.82646611709005</v>
          </cell>
        </row>
        <row r="43">
          <cell r="AD43">
            <v>202.48942087718819</v>
          </cell>
        </row>
        <row r="54">
          <cell r="AD54">
            <v>271.65022434316671</v>
          </cell>
        </row>
        <row r="57">
          <cell r="AD57">
            <v>0</v>
          </cell>
        </row>
        <row r="59">
          <cell r="AD59">
            <v>239.18434678504656</v>
          </cell>
        </row>
        <row r="74">
          <cell r="AD74">
            <v>44.618873141959888</v>
          </cell>
        </row>
        <row r="79">
          <cell r="AD79">
            <v>209.92530131224495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0">
          <cell r="AE10">
            <v>289.24469372874142</v>
          </cell>
        </row>
        <row r="16">
          <cell r="AE16">
            <v>94.572230561461012</v>
          </cell>
        </row>
        <row r="21">
          <cell r="AF21">
            <v>258.85954992708599</v>
          </cell>
        </row>
        <row r="24">
          <cell r="AE24">
            <v>358.97403088529046</v>
          </cell>
        </row>
        <row r="27">
          <cell r="AE27">
            <v>2.3694920838684341</v>
          </cell>
        </row>
        <row r="34">
          <cell r="AE34">
            <v>169.91066330816804</v>
          </cell>
        </row>
        <row r="35">
          <cell r="AE35">
            <v>277.19685331185826</v>
          </cell>
        </row>
        <row r="36">
          <cell r="AE36">
            <v>283.9346515156584</v>
          </cell>
        </row>
        <row r="37">
          <cell r="AE37">
            <v>243.55780593272686</v>
          </cell>
        </row>
        <row r="38">
          <cell r="AE38">
            <v>217.12763929238196</v>
          </cell>
        </row>
        <row r="39">
          <cell r="AE39">
            <v>13.925338332913261</v>
          </cell>
        </row>
        <row r="40">
          <cell r="AE40">
            <v>200.9113813988275</v>
          </cell>
        </row>
        <row r="41">
          <cell r="AE41">
            <v>73.075462565835693</v>
          </cell>
        </row>
        <row r="43">
          <cell r="AE43">
            <v>231.24025679373236</v>
          </cell>
        </row>
        <row r="44">
          <cell r="AE44">
            <v>268.44983799774349</v>
          </cell>
        </row>
        <row r="45">
          <cell r="AE45">
            <v>25.533969832743608</v>
          </cell>
        </row>
        <row r="47">
          <cell r="AE47">
            <v>268.68828864280437</v>
          </cell>
        </row>
        <row r="54">
          <cell r="AE54">
            <v>240.1673518119442</v>
          </cell>
        </row>
        <row r="57">
          <cell r="AF57">
            <v>0</v>
          </cell>
        </row>
        <row r="60">
          <cell r="AE60">
            <v>236.9178131541394</v>
          </cell>
        </row>
        <row r="74">
          <cell r="AE74">
            <v>58.178687842398887</v>
          </cell>
        </row>
        <row r="79">
          <cell r="AE79">
            <v>206.99513957881416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-ok"/>
      <sheetName val="HISTORIQUE DES INDICES ELE-ok"/>
      <sheetName val="SAISIE DES DONNEES-ok"/>
      <sheetName val="CALCUL INDICES"/>
      <sheetName val="TAUX DE COUVERTURE"/>
      <sheetName val="INDICES BRANCHES SOUS BRANCHES"/>
      <sheetName val="PUBLICATION"/>
    </sheetNames>
    <sheetDataSet>
      <sheetData sheetId="0" refreshError="1"/>
      <sheetData sheetId="1" refreshError="1"/>
      <sheetData sheetId="2" refreshError="1">
        <row r="10">
          <cell r="AD10">
            <v>180.65806971052365</v>
          </cell>
        </row>
        <row r="27">
          <cell r="AD27">
            <v>0.27879464793749587</v>
          </cell>
        </row>
        <row r="35">
          <cell r="AD35">
            <v>266.53886584766281</v>
          </cell>
        </row>
        <row r="36">
          <cell r="AD36">
            <v>236.48646509556326</v>
          </cell>
        </row>
        <row r="37">
          <cell r="AD37">
            <v>194.87501307285896</v>
          </cell>
        </row>
        <row r="38">
          <cell r="AD38">
            <v>66.967051511403696</v>
          </cell>
        </row>
        <row r="39">
          <cell r="AD39">
            <v>11.700546211046953</v>
          </cell>
        </row>
        <row r="40">
          <cell r="AD40">
            <v>214.56362673079241</v>
          </cell>
        </row>
        <row r="41">
          <cell r="AD41">
            <v>106.48819049984039</v>
          </cell>
        </row>
        <row r="44">
          <cell r="AD44">
            <v>329.67087763452088</v>
          </cell>
        </row>
        <row r="45">
          <cell r="AD45">
            <v>19.170953974233989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euil2"/>
      <sheetName val="Sheet2"/>
      <sheetName val="Sheet3"/>
      <sheetName val="sheet4"/>
      <sheetName val="sheet5"/>
      <sheetName val="PUBLICATION"/>
      <sheetName val="CALCUL"/>
      <sheetName val="GRAPHIQUES"/>
      <sheetName val="Feuil1"/>
    </sheetNames>
    <sheetDataSet>
      <sheetData sheetId="0">
        <row r="3">
          <cell r="W3">
            <v>42.063981083853122</v>
          </cell>
        </row>
        <row r="4">
          <cell r="W4">
            <v>56.889790935319468</v>
          </cell>
        </row>
        <row r="5">
          <cell r="W5">
            <v>142.13988725187511</v>
          </cell>
        </row>
        <row r="13">
          <cell r="B13">
            <v>8131.9239515519685</v>
          </cell>
          <cell r="C13">
            <v>99.233581883427831</v>
          </cell>
          <cell r="D13">
            <v>112.61001870573757</v>
          </cell>
          <cell r="E13">
            <v>122.03032178570223</v>
          </cell>
          <cell r="F13">
            <v>120.37000322398688</v>
          </cell>
          <cell r="G13">
            <v>120.75608950422868</v>
          </cell>
          <cell r="H13">
            <v>125.00524167817393</v>
          </cell>
          <cell r="I13">
            <v>147.84526772055153</v>
          </cell>
          <cell r="J13">
            <v>156.82439203258525</v>
          </cell>
          <cell r="K13">
            <v>164.04397594630967</v>
          </cell>
          <cell r="L13">
            <v>137.13671530053145</v>
          </cell>
          <cell r="M13">
            <v>117.63903226182724</v>
          </cell>
          <cell r="N13">
            <v>142.49366870351508</v>
          </cell>
          <cell r="O13">
            <v>115.4583652708142</v>
          </cell>
          <cell r="P13">
            <v>124.73997076260956</v>
          </cell>
          <cell r="Q13">
            <v>152.56864943508668</v>
          </cell>
          <cell r="R13">
            <v>124.07406670111385</v>
          </cell>
          <cell r="S13">
            <v>158.19621174367708</v>
          </cell>
          <cell r="T13">
            <v>154.17147510265085</v>
          </cell>
          <cell r="U13">
            <v>99.315380494240699</v>
          </cell>
          <cell r="V13">
            <v>97.722996639493843</v>
          </cell>
          <cell r="W13">
            <v>115.01898896358445</v>
          </cell>
        </row>
        <row r="16">
          <cell r="B16">
            <v>933.75207169058103</v>
          </cell>
          <cell r="C16">
            <v>89.132920823511839</v>
          </cell>
          <cell r="D16">
            <v>103.72326514054713</v>
          </cell>
          <cell r="E16">
            <v>106.15344852453016</v>
          </cell>
          <cell r="F16">
            <v>101.24268422087634</v>
          </cell>
          <cell r="G16">
            <v>107.61065700345354</v>
          </cell>
          <cell r="H16">
            <v>113.62228834160705</v>
          </cell>
          <cell r="I16">
            <v>114.59595425691332</v>
          </cell>
          <cell r="J16">
            <v>121.13061528145943</v>
          </cell>
          <cell r="K16">
            <v>113.52124487827226</v>
          </cell>
          <cell r="L16">
            <v>149.87535000610487</v>
          </cell>
          <cell r="M16">
            <v>148.64472256793016</v>
          </cell>
          <cell r="N16">
            <v>113.80110716300088</v>
          </cell>
          <cell r="O16">
            <v>148.42410679975922</v>
          </cell>
          <cell r="P16">
            <v>130.20981257233606</v>
          </cell>
          <cell r="Q16">
            <v>116.06123621864715</v>
          </cell>
          <cell r="R16">
            <v>118.84309212803083</v>
          </cell>
          <cell r="S16">
            <v>109.79073308619704</v>
          </cell>
          <cell r="T16">
            <v>123.75293656532925</v>
          </cell>
          <cell r="U16">
            <v>138.11528521365133</v>
          </cell>
          <cell r="V16">
            <v>125.69955653985734</v>
          </cell>
          <cell r="W16">
            <v>99.284881786453298</v>
          </cell>
        </row>
        <row r="23">
          <cell r="B23">
            <v>9999.9955843761927</v>
          </cell>
          <cell r="C23">
            <v>96.487887839121797</v>
          </cell>
          <cell r="D23">
            <v>109.67613062487366</v>
          </cell>
          <cell r="E23">
            <v>117.47854754686414</v>
          </cell>
          <cell r="F23">
            <v>117.28247279816452</v>
          </cell>
          <cell r="G23">
            <v>115.59107458931412</v>
          </cell>
          <cell r="H23">
            <v>126.11584516626083</v>
          </cell>
          <cell r="I23">
            <v>147.38292443733926</v>
          </cell>
          <cell r="J23">
            <v>154.22585997799683</v>
          </cell>
          <cell r="K23">
            <v>155.34106792770743</v>
          </cell>
          <cell r="L23">
            <v>137.86509646127439</v>
          </cell>
          <cell r="M23">
            <v>119.52356253126321</v>
          </cell>
          <cell r="N23">
            <v>141.88012177133433</v>
          </cell>
          <cell r="O23">
            <v>119.30228457144872</v>
          </cell>
          <cell r="P23">
            <v>126.36155776736662</v>
          </cell>
          <cell r="Q23">
            <v>147.14808026745678</v>
          </cell>
          <cell r="R23">
            <v>123.59027548139653</v>
          </cell>
          <cell r="S23">
            <v>150.54597129304372</v>
          </cell>
          <cell r="T23">
            <v>145.21923118986675</v>
          </cell>
          <cell r="U23">
            <v>105.97056764839225</v>
          </cell>
          <cell r="V23">
            <v>108.90706687309809</v>
          </cell>
          <cell r="W23">
            <v>114.64529925499548</v>
          </cell>
        </row>
      </sheetData>
      <sheetData sheetId="1"/>
      <sheetData sheetId="2">
        <row r="9">
          <cell r="B9">
            <v>4909.3796284558748</v>
          </cell>
          <cell r="C9">
            <v>100.95534036535697</v>
          </cell>
          <cell r="D9">
            <v>124.15792410261803</v>
          </cell>
          <cell r="E9">
            <v>127.58599758606677</v>
          </cell>
          <cell r="F9">
            <v>130.88458051476553</v>
          </cell>
          <cell r="G9">
            <v>137.46490302420139</v>
          </cell>
          <cell r="H9">
            <v>132.3520383391953</v>
          </cell>
          <cell r="I9">
            <v>162.91865737375318</v>
          </cell>
          <cell r="J9">
            <v>175.12137179569103</v>
          </cell>
          <cell r="K9">
            <v>184.91920875034498</v>
          </cell>
          <cell r="L9">
            <v>141.04305916086571</v>
          </cell>
          <cell r="M9">
            <v>141.04305916086571</v>
          </cell>
          <cell r="N9">
            <v>140.86682015132351</v>
          </cell>
          <cell r="O9">
            <v>135.63547852803154</v>
          </cell>
          <cell r="P9">
            <v>151.23911272256797</v>
          </cell>
          <cell r="Q9">
            <v>118.84797028581765</v>
          </cell>
          <cell r="R9">
            <v>113.27061862161354</v>
          </cell>
          <cell r="S9">
            <v>172.57156284286324</v>
          </cell>
          <cell r="T9">
            <v>203.1499041649877</v>
          </cell>
          <cell r="U9">
            <v>110.97820114367212</v>
          </cell>
          <cell r="V9">
            <v>74.412017159604034</v>
          </cell>
          <cell r="W9">
            <v>132.71410053492437</v>
          </cell>
        </row>
        <row r="16">
          <cell r="B16">
            <v>1091.3500060249912</v>
          </cell>
          <cell r="C16">
            <v>103.42626633139032</v>
          </cell>
          <cell r="D16">
            <v>95.111542960829624</v>
          </cell>
          <cell r="E16">
            <v>104.20749084078254</v>
          </cell>
          <cell r="F16">
            <v>97.329763112920958</v>
          </cell>
          <cell r="G16">
            <v>119.66437391065625</v>
          </cell>
          <cell r="H16">
            <v>111.17537825946036</v>
          </cell>
          <cell r="I16">
            <v>122.34890068881477</v>
          </cell>
          <cell r="J16">
            <v>120.71193408432578</v>
          </cell>
          <cell r="K16">
            <v>119.12476229773759</v>
          </cell>
          <cell r="L16">
            <v>109.35491159990585</v>
          </cell>
          <cell r="M16">
            <v>107.74568726531845</v>
          </cell>
          <cell r="N16">
            <v>111.03304173648728</v>
          </cell>
          <cell r="O16">
            <v>122.07833211926415</v>
          </cell>
          <cell r="P16">
            <v>131.08336204708627</v>
          </cell>
          <cell r="Q16">
            <v>128.42456359119726</v>
          </cell>
          <cell r="R16">
            <v>101.69437952149254</v>
          </cell>
          <cell r="S16">
            <v>125.28566883952662</v>
          </cell>
          <cell r="T16">
            <v>114.88089743497102</v>
          </cell>
          <cell r="U16">
            <v>132.93883066496892</v>
          </cell>
          <cell r="V16">
            <v>133.34994536915693</v>
          </cell>
          <cell r="W16">
            <v>149.44988622615492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>
      <pane xSplit="6285" ySplit="960" topLeftCell="Q1" activePane="bottomRight"/>
      <selection pane="topRight" activeCell="B1" sqref="B1"/>
      <selection pane="bottomLeft" activeCell="A12" sqref="A12:XFD12"/>
      <selection pane="bottomRight" activeCell="AC12" sqref="AC12"/>
    </sheetView>
  </sheetViews>
  <sheetFormatPr baseColWidth="10" defaultColWidth="8.7109375" defaultRowHeight="15" x14ac:dyDescent="0.25"/>
  <cols>
    <col min="1" max="1" width="56.140625" customWidth="1"/>
    <col min="2" max="2" width="12" customWidth="1"/>
    <col min="3" max="3" width="13.42578125" customWidth="1"/>
    <col min="4" max="4" width="11.7109375" customWidth="1"/>
    <col min="21" max="22" width="9.140625" customWidth="1"/>
    <col min="23" max="23" width="9" customWidth="1"/>
  </cols>
  <sheetData>
    <row r="1" spans="1:29" x14ac:dyDescent="0.25">
      <c r="D1" s="16"/>
      <c r="E1" s="16"/>
      <c r="F1" s="17"/>
      <c r="G1" s="16"/>
      <c r="H1" s="16"/>
      <c r="I1" s="17"/>
    </row>
    <row r="2" spans="1:29" ht="18" customHeight="1" x14ac:dyDescent="0.3">
      <c r="A2" s="1" t="s">
        <v>0</v>
      </c>
      <c r="B2" s="2" t="s">
        <v>1</v>
      </c>
      <c r="C2" s="19" t="s">
        <v>16</v>
      </c>
      <c r="D2" s="19" t="s">
        <v>17</v>
      </c>
      <c r="E2" s="19" t="s">
        <v>21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19" t="s">
        <v>43</v>
      </c>
      <c r="P2" s="19" t="s">
        <v>44</v>
      </c>
      <c r="Q2" s="19" t="s">
        <v>45</v>
      </c>
      <c r="R2" s="19" t="s">
        <v>46</v>
      </c>
      <c r="S2" s="19" t="s">
        <v>50</v>
      </c>
      <c r="T2" s="19" t="s">
        <v>52</v>
      </c>
      <c r="U2" s="19" t="s">
        <v>53</v>
      </c>
      <c r="V2" s="53" t="s">
        <v>59</v>
      </c>
      <c r="W2" s="53" t="s">
        <v>60</v>
      </c>
      <c r="X2" s="53" t="s">
        <v>63</v>
      </c>
      <c r="Y2" s="53" t="s">
        <v>65</v>
      </c>
      <c r="Z2" s="53" t="s">
        <v>66</v>
      </c>
      <c r="AA2" s="53" t="s">
        <v>67</v>
      </c>
      <c r="AB2" s="53" t="s">
        <v>70</v>
      </c>
      <c r="AC2" s="53" t="s">
        <v>71</v>
      </c>
    </row>
    <row r="3" spans="1:29" ht="20.25" customHeight="1" x14ac:dyDescent="0.3">
      <c r="A3" s="1" t="s">
        <v>2</v>
      </c>
      <c r="B3" s="28">
        <v>214.22750444851107</v>
      </c>
      <c r="C3" s="28">
        <v>66.323398663330821</v>
      </c>
      <c r="D3" s="28">
        <v>111.19943179564167</v>
      </c>
      <c r="E3" s="28">
        <v>83.758698126329705</v>
      </c>
      <c r="F3" s="28">
        <v>138.71847141469786</v>
      </c>
      <c r="G3" s="28">
        <v>63.289986972526371</v>
      </c>
      <c r="H3" s="28">
        <v>149.12516876541352</v>
      </c>
      <c r="I3" s="28">
        <v>121.54792646297746</v>
      </c>
      <c r="J3" s="28">
        <v>230.631499010016</v>
      </c>
      <c r="K3" s="28">
        <v>91.369947103886346</v>
      </c>
      <c r="L3" s="28">
        <v>87.266224047578092</v>
      </c>
      <c r="M3" s="28">
        <v>87.266224047578092</v>
      </c>
      <c r="N3" s="28">
        <v>155.78712926068059</v>
      </c>
      <c r="O3" s="28">
        <v>107.68733668382286</v>
      </c>
      <c r="P3" s="28">
        <v>83.421266173991782</v>
      </c>
      <c r="Q3" s="28">
        <v>74.849018243920696</v>
      </c>
      <c r="R3" s="54">
        <v>189.87503831694423</v>
      </c>
      <c r="S3" s="54">
        <v>96.061488899759652</v>
      </c>
      <c r="T3" s="54">
        <v>73.562824504496831</v>
      </c>
      <c r="U3" s="54">
        <v>154.77088658886191</v>
      </c>
      <c r="V3" s="54">
        <v>88.958360303651034</v>
      </c>
      <c r="W3" s="54">
        <f>'[1]HISTORIQUE DES INDICES ELE-ok'!$Y$10</f>
        <v>42.063981083853122</v>
      </c>
      <c r="X3" s="14">
        <f>'[2]HISTORIQUE DES INDICES ELE-ok'!$AB$10</f>
        <v>299.81785908151494</v>
      </c>
      <c r="Y3" s="14">
        <f>'[3]HISTORIQUE DES INDICES ELE-ok'!$AA$10</f>
        <v>301.91082652963235</v>
      </c>
      <c r="Z3" s="14">
        <f>'[4]HISTORIQUE DES INDICES ELE-ok'!$AB$10</f>
        <v>473.09908610593277</v>
      </c>
      <c r="AA3" s="14">
        <f>'[5]HISTORIQUE DES INDICES ELE-ok'!$AC$10</f>
        <v>321.13895932536042</v>
      </c>
      <c r="AB3" s="14">
        <f>'[6]HISTORIQUE DES INDICES ELE-ok'!$AD$10</f>
        <v>180.65806971052365</v>
      </c>
      <c r="AC3" s="14">
        <f>'[7]HISTORIQUE DES INDICES ELE-ok'!$AE$10</f>
        <v>289.24469372874142</v>
      </c>
    </row>
    <row r="4" spans="1:29" ht="19.5" customHeight="1" x14ac:dyDescent="0.3">
      <c r="A4" s="1" t="s">
        <v>3</v>
      </c>
      <c r="B4" s="28">
        <v>218.76930272729257</v>
      </c>
      <c r="C4" s="28">
        <v>63.666493532524285</v>
      </c>
      <c r="D4" s="28">
        <v>69.552277125521385</v>
      </c>
      <c r="E4" s="28">
        <v>54.87421210054795</v>
      </c>
      <c r="F4" s="28">
        <v>66.906653765976813</v>
      </c>
      <c r="G4" s="28">
        <v>42.015730916300178</v>
      </c>
      <c r="H4" s="28">
        <v>116.36205906695355</v>
      </c>
      <c r="I4" s="28">
        <v>136.58228931045159</v>
      </c>
      <c r="J4" s="28">
        <v>137.62677206573494</v>
      </c>
      <c r="K4" s="28">
        <v>127.18430322760709</v>
      </c>
      <c r="L4" s="28">
        <v>165.57239482914304</v>
      </c>
      <c r="M4" s="28">
        <v>49.113290854783159</v>
      </c>
      <c r="N4" s="28">
        <v>238.56147792729124</v>
      </c>
      <c r="O4" s="28">
        <v>44.576069990828763</v>
      </c>
      <c r="P4" s="28">
        <v>58.074721571143129</v>
      </c>
      <c r="Q4" s="28">
        <v>53.75739759218051</v>
      </c>
      <c r="R4" s="54">
        <v>58.202950038857608</v>
      </c>
      <c r="S4" s="54">
        <v>65.169598543845098</v>
      </c>
      <c r="T4" s="54">
        <v>58.30763610496151</v>
      </c>
      <c r="U4" s="54">
        <v>56.001632344793499</v>
      </c>
      <c r="V4" s="54">
        <v>69.692729214625231</v>
      </c>
      <c r="W4" s="54">
        <f>'[1]HISTORIQUE DES INDICES ELE-ok'!$Y$16</f>
        <v>56.889790935319468</v>
      </c>
      <c r="X4" s="14">
        <f>'[2]HISTORIQUE DES INDICES ELE-ok'!$Z$16</f>
        <v>56.652319873891912</v>
      </c>
      <c r="Y4" s="14">
        <f>'[3]HISTORIQUE DES INDICES ELE-ok'!$AA$16</f>
        <v>36.657658840368619</v>
      </c>
      <c r="Z4" s="14">
        <f>'[4]HISTORIQUE DES INDICES ELE-ok'!$AB$16</f>
        <v>86.503146842094338</v>
      </c>
      <c r="AA4" s="14">
        <f>'[5]HISTORIQUE DES INDICES ELE-ok'!$AC$16</f>
        <v>50.929105533138134</v>
      </c>
      <c r="AB4" s="14">
        <f>'[6]HISTORIQUE DES INDICES ELE-ok'!$AD$16</f>
        <v>56.838688300626501</v>
      </c>
      <c r="AC4" s="14">
        <f>'[7]HISTORIQUE DES INDICES ELE-ok'!$AE$16</f>
        <v>94.572230561461012</v>
      </c>
    </row>
    <row r="5" spans="1:29" ht="22.5" customHeight="1" x14ac:dyDescent="0.3">
      <c r="A5" s="1" t="s">
        <v>4</v>
      </c>
      <c r="B5" s="28">
        <v>236.52365423159887</v>
      </c>
      <c r="C5" s="28">
        <v>81.429848384889155</v>
      </c>
      <c r="D5" s="28">
        <v>96.66407167442398</v>
      </c>
      <c r="E5" s="28">
        <v>108.40977275071664</v>
      </c>
      <c r="F5" s="28">
        <v>111.92671733632561</v>
      </c>
      <c r="G5" s="28">
        <v>90.034038503532685</v>
      </c>
      <c r="H5" s="28">
        <v>86.03997899368612</v>
      </c>
      <c r="I5" s="28">
        <v>106.11125808606693</v>
      </c>
      <c r="J5" s="28">
        <v>137.23589809899971</v>
      </c>
      <c r="K5" s="28">
        <v>105.64701184679197</v>
      </c>
      <c r="L5" s="28">
        <v>121.80468461465659</v>
      </c>
      <c r="M5" s="28">
        <v>130.79910949956107</v>
      </c>
      <c r="N5" s="28">
        <v>110.94044084027377</v>
      </c>
      <c r="O5" s="28">
        <v>129.91586243935774</v>
      </c>
      <c r="P5" s="28">
        <v>126.63406365425422</v>
      </c>
      <c r="Q5" s="28">
        <v>152.10581360661826</v>
      </c>
      <c r="R5" s="54">
        <v>166.54195984297615</v>
      </c>
      <c r="S5" s="54">
        <v>170.32974275290857</v>
      </c>
      <c r="T5" s="54">
        <v>164.0725742824373</v>
      </c>
      <c r="U5" s="54">
        <v>169.87526888312019</v>
      </c>
      <c r="V5" s="54">
        <v>385.02797193368815</v>
      </c>
      <c r="W5" s="54">
        <f>'[1]HISTORIQUE DES INDICES ELE-ok'!$Y$21</f>
        <v>142.13988725187511</v>
      </c>
      <c r="X5" s="14">
        <f>'[2]HISTORIQUE DES INDICES ELE-ok'!$Z$21</f>
        <v>172.27273752858767</v>
      </c>
      <c r="Y5" s="14">
        <f>'[3]HISTORIQUE DES INDICES ELE-ok'!$AA$21</f>
        <v>230.73327882139017</v>
      </c>
      <c r="Z5" s="14">
        <f>'[4]HISTORIQUE DES INDICES ELE-ok'!$AB$21</f>
        <v>221.70794408596282</v>
      </c>
      <c r="AA5" s="14">
        <f>'[5]HISTORIQUE DES INDICES ELE-ok'!$AC$21</f>
        <v>233.9688127366563</v>
      </c>
      <c r="AB5" s="14">
        <f>'[6]HISTORIQUE DES INDICES ELE-ok'!$AD$21</f>
        <v>233.83425765588561</v>
      </c>
      <c r="AC5" s="14">
        <f>'[7]HISTORIQUE DES INDICES ELE-ok'!$AF$21</f>
        <v>258.85954992708599</v>
      </c>
    </row>
    <row r="6" spans="1:29" ht="21.75" customHeight="1" x14ac:dyDescent="0.3">
      <c r="A6" s="1" t="s">
        <v>5</v>
      </c>
      <c r="B6" s="28">
        <v>264.79909972624165</v>
      </c>
      <c r="C6" s="28">
        <v>103.07363465881654</v>
      </c>
      <c r="D6" s="28">
        <v>84.107840898893372</v>
      </c>
      <c r="E6" s="28">
        <v>104.73212384329484</v>
      </c>
      <c r="F6" s="28">
        <v>108.08640059899524</v>
      </c>
      <c r="G6" s="28">
        <v>111.04205850686742</v>
      </c>
      <c r="H6" s="28">
        <v>229.5176959482244</v>
      </c>
      <c r="I6" s="28">
        <v>315.48886157492103</v>
      </c>
      <c r="J6" s="28">
        <v>158.20396121675259</v>
      </c>
      <c r="K6" s="28">
        <v>154.94827707085631</v>
      </c>
      <c r="L6" s="28">
        <v>150.27213334475388</v>
      </c>
      <c r="M6" s="28">
        <v>148.90430785794777</v>
      </c>
      <c r="N6" s="28">
        <v>158.56186685937746</v>
      </c>
      <c r="O6" s="28">
        <v>196.31001817168703</v>
      </c>
      <c r="P6" s="28">
        <v>253.50287849714303</v>
      </c>
      <c r="Q6" s="28">
        <v>221.52367203966077</v>
      </c>
      <c r="R6" s="54">
        <v>87.503180783168176</v>
      </c>
      <c r="S6" s="54">
        <v>156.26573719728782</v>
      </c>
      <c r="T6" s="54">
        <v>58.928647097678976</v>
      </c>
      <c r="U6" s="54">
        <v>141.72070555706455</v>
      </c>
      <c r="V6" s="54">
        <v>195.05281311629801</v>
      </c>
      <c r="W6" s="54">
        <f>'[1]HISTORIQUE DES INDICES ELE-ok'!$Y$24</f>
        <v>239.2111754086155</v>
      </c>
      <c r="X6" s="14">
        <f>'[2]HISTORIQUE DES INDICES ELE-ok'!$Z$24</f>
        <v>252.63807186936356</v>
      </c>
      <c r="Y6" s="14">
        <f>'[3]HISTORIQUE DES INDICES ELE-ok'!$AA$24</f>
        <v>104.02307213225687</v>
      </c>
      <c r="Z6" s="14">
        <f>'[4]HISTORIQUE DES INDICES ELE-ok'!$AB$24</f>
        <v>95.197203480084525</v>
      </c>
      <c r="AA6" s="14">
        <f>'[5]HISTORIQUE DES INDICES ELE-ok'!$AC$24</f>
        <v>380.48360242884377</v>
      </c>
      <c r="AB6" s="14">
        <f>'[6]HISTORIQUE DES INDICES ELE-ok'!$AD$24</f>
        <v>344.62366426951422</v>
      </c>
      <c r="AC6" s="14">
        <f>'[7]HISTORIQUE DES INDICES ELE-ok'!$AE$24</f>
        <v>358.97403088529046</v>
      </c>
    </row>
    <row r="7" spans="1:29" ht="51" customHeight="1" x14ac:dyDescent="0.3">
      <c r="A7" s="4" t="s">
        <v>6</v>
      </c>
      <c r="B7" s="55">
        <f>SUM(B3:B6)</f>
        <v>934.31956113364413</v>
      </c>
      <c r="C7" s="56">
        <f t="shared" ref="C7" si="0">+SUMPRODUCT($B$3:$B$6,C3:C6)/(SUM($B$3:$B$6))</f>
        <v>79.941023021557669</v>
      </c>
      <c r="D7" s="56">
        <f t="shared" ref="D7:W7" si="1">+SUMPRODUCT($B$3:$B$6,D3:D6)/(SUM($B$3:$B$6))</f>
        <v>90.090054255819368</v>
      </c>
      <c r="E7" s="56">
        <f t="shared" si="1"/>
        <v>89.18004200280923</v>
      </c>
      <c r="F7" s="56">
        <f t="shared" si="1"/>
        <v>106.4399546397335</v>
      </c>
      <c r="G7" s="56">
        <f t="shared" si="1"/>
        <v>78.612530544872868</v>
      </c>
      <c r="H7" s="56">
        <f t="shared" si="1"/>
        <v>148.26803862793111</v>
      </c>
      <c r="I7" s="56">
        <f t="shared" si="1"/>
        <v>176.12593917124059</v>
      </c>
      <c r="J7" s="56">
        <f t="shared" si="1"/>
        <v>164.68447462271081</v>
      </c>
      <c r="K7" s="56">
        <f t="shared" si="1"/>
        <v>121.38904436524207</v>
      </c>
      <c r="L7" s="56">
        <f t="shared" si="1"/>
        <v>132.2016605853417</v>
      </c>
      <c r="M7" s="56">
        <f t="shared" si="1"/>
        <v>106.8222479356222</v>
      </c>
      <c r="N7" s="56">
        <f t="shared" si="1"/>
        <v>164.60202758544455</v>
      </c>
      <c r="O7" s="56">
        <f t="shared" si="1"/>
        <v>123.65400507555511</v>
      </c>
      <c r="P7" s="56">
        <f t="shared" si="1"/>
        <v>136.62925064894964</v>
      </c>
      <c r="Q7" s="56">
        <f t="shared" si="1"/>
        <v>131.03769166108697</v>
      </c>
      <c r="R7" s="56">
        <f t="shared" si="1"/>
        <v>124.12386046074305</v>
      </c>
      <c r="S7" s="56">
        <f t="shared" si="1"/>
        <v>124.69198465656387</v>
      </c>
      <c r="T7" s="56">
        <f t="shared" si="1"/>
        <v>88.755926971647625</v>
      </c>
      <c r="U7" s="56">
        <f t="shared" si="1"/>
        <v>131.76932024133802</v>
      </c>
      <c r="V7" s="56">
        <f t="shared" si="1"/>
        <v>189.46621357658933</v>
      </c>
      <c r="W7" s="56">
        <f t="shared" si="1"/>
        <v>126.74394923706873</v>
      </c>
      <c r="X7" s="56">
        <f t="shared" ref="X7:AC7" si="2">+SUMPRODUCT($B$3:$B$6,X3:X6)/(SUM($B$3:$B$6))</f>
        <v>197.22152817347398</v>
      </c>
      <c r="Y7" s="56">
        <f t="shared" si="2"/>
        <v>165.6994822207958</v>
      </c>
      <c r="Z7" s="56">
        <f t="shared" si="2"/>
        <v>211.83584804424893</v>
      </c>
      <c r="AA7" s="56">
        <f t="shared" si="2"/>
        <v>252.62170087239508</v>
      </c>
      <c r="AB7" s="56">
        <f t="shared" si="2"/>
        <v>211.5976856444976</v>
      </c>
      <c r="AC7" s="56">
        <f t="shared" si="2"/>
        <v>255.73271359629271</v>
      </c>
    </row>
    <row r="8" spans="1:29" ht="26.25" customHeight="1" x14ac:dyDescent="0.3">
      <c r="A8" s="1" t="s">
        <v>7</v>
      </c>
      <c r="B8" s="28">
        <v>524.926326286679</v>
      </c>
      <c r="C8" s="28">
        <v>116.16869910896381</v>
      </c>
      <c r="D8" s="28">
        <v>151.72519335937392</v>
      </c>
      <c r="E8" s="28">
        <v>117.90318675036265</v>
      </c>
      <c r="F8" s="28">
        <v>72.650634332468087</v>
      </c>
      <c r="G8" s="28">
        <v>0.96908187023876569</v>
      </c>
      <c r="H8" s="28">
        <v>230.22770357121394</v>
      </c>
      <c r="I8" s="28">
        <v>298.37668417028959</v>
      </c>
      <c r="J8" s="28">
        <v>291.00389622976854</v>
      </c>
      <c r="K8" s="28">
        <v>296.92458543914194</v>
      </c>
      <c r="L8" s="28">
        <v>345.67136594263678</v>
      </c>
      <c r="M8" s="28">
        <v>3.1278983114755778</v>
      </c>
      <c r="N8" s="28">
        <v>377.59630553195018</v>
      </c>
      <c r="O8" s="28">
        <v>23.951677904248285</v>
      </c>
      <c r="P8" s="28">
        <v>8.2800099783692822</v>
      </c>
      <c r="Q8" s="28">
        <v>2.3551729986503571</v>
      </c>
      <c r="R8" s="54">
        <v>13.333245235450745</v>
      </c>
      <c r="S8" s="54">
        <v>1.678114191881354</v>
      </c>
      <c r="T8" s="54">
        <v>0</v>
      </c>
      <c r="U8" s="54">
        <v>0</v>
      </c>
      <c r="V8" s="54">
        <v>0</v>
      </c>
      <c r="W8" s="54">
        <f>'[1]HISTORIQUE DES INDICES ELE-ok'!$Y$27</f>
        <v>0</v>
      </c>
      <c r="X8" s="14">
        <f>'[2]HISTORIQUE DES INDICES ELE-ok'!$Z$27</f>
        <v>0</v>
      </c>
      <c r="Y8" s="14">
        <f>'[3]HISTORIQUE DES INDICES ELE-ok'!$AA$27</f>
        <v>10.320547214763927</v>
      </c>
      <c r="Z8" s="14">
        <f>'[4]HISTORIQUE DES INDICES ELE-ok'!$AB$27</f>
        <v>16.652376567316686</v>
      </c>
      <c r="AA8" s="14">
        <f>'[5]HISTORIQUE DES INDICES ELE-ok'!$AC$27</f>
        <v>10.320547214763927</v>
      </c>
      <c r="AB8" s="14">
        <f>'[8]HISTORIQUE DES INDICES ELE-ok'!$AD$27</f>
        <v>0.27879464793749587</v>
      </c>
      <c r="AC8" s="14">
        <f>'[7]HISTORIQUE DES INDICES ELE-ok'!$AE$27</f>
        <v>2.3694920838684341</v>
      </c>
    </row>
    <row r="9" spans="1:29" ht="48" customHeight="1" x14ac:dyDescent="0.3">
      <c r="A9" s="6" t="s">
        <v>8</v>
      </c>
      <c r="B9" s="28">
        <v>623.26264438887983</v>
      </c>
      <c r="C9" s="28">
        <v>106.9938968124553</v>
      </c>
      <c r="D9" s="28">
        <v>57.361789194796287</v>
      </c>
      <c r="E9" s="28">
        <v>139.25266155370642</v>
      </c>
      <c r="F9" s="28">
        <v>96.391652439042005</v>
      </c>
      <c r="G9" s="28">
        <v>104.44465564474771</v>
      </c>
      <c r="H9" s="28">
        <v>115.79799921218549</v>
      </c>
      <c r="I9" s="28">
        <v>71.920485147257438</v>
      </c>
      <c r="J9" s="28">
        <v>114.74077504526808</v>
      </c>
      <c r="K9" s="28">
        <v>90.166880791662336</v>
      </c>
      <c r="L9" s="28">
        <v>105.81946843137162</v>
      </c>
      <c r="M9" s="28">
        <v>126.78025367810027</v>
      </c>
      <c r="N9" s="28">
        <v>102.89751283112471</v>
      </c>
      <c r="O9" s="28">
        <v>85.88150328892398</v>
      </c>
      <c r="P9" s="28">
        <v>68.306344986093279</v>
      </c>
      <c r="Q9" s="28">
        <v>143.10903318160027</v>
      </c>
      <c r="R9" s="54">
        <v>126.29941800055829</v>
      </c>
      <c r="S9" s="54">
        <v>61.373883353552515</v>
      </c>
      <c r="T9" s="54">
        <v>61.077350925577122</v>
      </c>
      <c r="U9" s="57">
        <v>111.31163175476462</v>
      </c>
      <c r="V9" s="57">
        <v>322.61795971934146</v>
      </c>
      <c r="W9" s="54">
        <f>'[1]HISTORIQUE DES INDICES ELE-ok'!$Y$34</f>
        <v>73.461934347416701</v>
      </c>
      <c r="X9" s="54">
        <f>'[2]HISTORIQUE DES INDICES ELE-ok'!$Z$34</f>
        <v>53.937107795511345</v>
      </c>
      <c r="Y9" s="54">
        <f>'[3]HISTORIQUE DES INDICES ELE-ok'!$AA$34</f>
        <v>71.709042780394313</v>
      </c>
      <c r="Z9" s="54">
        <f>'[4]HISTORIQUE DES INDICES ELE-ok'!$AB$34</f>
        <v>183.05973098716882</v>
      </c>
      <c r="AA9" s="54">
        <f>'[5]HISTORIQUE DES INDICES ELE-ok'!$AC$34</f>
        <v>110.4270585441276</v>
      </c>
      <c r="AB9" s="54">
        <f>'[6]HISTORIQUE DES INDICES ELE-ok'!$AD$34</f>
        <v>68.82646611709005</v>
      </c>
      <c r="AC9" s="14">
        <f>'[7]HISTORIQUE DES INDICES ELE-ok'!$AE$34</f>
        <v>169.91066330816804</v>
      </c>
    </row>
    <row r="10" spans="1:29" ht="24" customHeight="1" x14ac:dyDescent="0.3">
      <c r="A10" s="1" t="s">
        <v>9</v>
      </c>
      <c r="B10" s="58">
        <v>1204.8171180700947</v>
      </c>
      <c r="C10" s="28">
        <v>101.40776806868801</v>
      </c>
      <c r="D10" s="28">
        <v>91.593626584748691</v>
      </c>
      <c r="E10" s="28">
        <v>107.23958011983635</v>
      </c>
      <c r="F10" s="28">
        <v>99.827019175901626</v>
      </c>
      <c r="G10" s="28">
        <v>119.01332527755292</v>
      </c>
      <c r="H10" s="28">
        <v>107.72916170061373</v>
      </c>
      <c r="I10" s="28">
        <v>117.98822945063442</v>
      </c>
      <c r="J10" s="28">
        <v>116.21146186131709</v>
      </c>
      <c r="K10" s="28">
        <v>116.0354771617816</v>
      </c>
      <c r="L10" s="28">
        <v>106.45724016816116</v>
      </c>
      <c r="M10" s="28">
        <v>106.02499940146525</v>
      </c>
      <c r="N10" s="28">
        <v>107.58257539508435</v>
      </c>
      <c r="O10" s="28">
        <v>112.82230370137634</v>
      </c>
      <c r="P10" s="28">
        <v>122.13826293475807</v>
      </c>
      <c r="Q10" s="28">
        <v>119.45697110838955</v>
      </c>
      <c r="R10" s="54">
        <v>125.50460987506011</v>
      </c>
      <c r="S10" s="54">
        <v>118.54150104223817</v>
      </c>
      <c r="T10" s="54">
        <v>128.43119836660739</v>
      </c>
      <c r="U10" s="54">
        <v>125.01552204231108</v>
      </c>
      <c r="V10" s="54">
        <v>127.28548111542692</v>
      </c>
      <c r="W10" s="54">
        <f>'[1]HISTORIQUE DES INDICES ELE-ok'!$Y$43</f>
        <v>143.73890497760922</v>
      </c>
      <c r="X10" s="14">
        <f>'[2]HISTORIQUE DES INDICES ELE-ok'!$Z$43</f>
        <v>162.68171561527853</v>
      </c>
      <c r="Y10" s="14">
        <f>'[3]HISTORIQUE DES INDICES ELE-ok'!$AA$43</f>
        <v>162.44968703179771</v>
      </c>
      <c r="Z10" s="14">
        <f>'[4]HISTORIQUE DES INDICES ELE-ok'!$AB$43</f>
        <v>194.49766300763648</v>
      </c>
      <c r="AA10" s="14">
        <f>'[5]HISTORIQUE DES INDICES ELE-ok'!$AC$43</f>
        <v>201.46564425238813</v>
      </c>
      <c r="AB10" s="14">
        <f>'[6]HISTORIQUE DES INDICES ELE-ok'!$AD$43</f>
        <v>202.48942087718819</v>
      </c>
      <c r="AC10" s="14">
        <f>'[7]HISTORIQUE DES INDICES ELE-ok'!$AE$43</f>
        <v>231.24025679373236</v>
      </c>
    </row>
    <row r="11" spans="1:29" ht="23.25" customHeight="1" x14ac:dyDescent="0.3">
      <c r="A11" s="1" t="s">
        <v>10</v>
      </c>
      <c r="B11" s="58">
        <v>5752.7275850505812</v>
      </c>
      <c r="C11" s="28">
        <v>95.790636745932602</v>
      </c>
      <c r="D11" s="28">
        <v>119.62749542807188</v>
      </c>
      <c r="E11" s="28">
        <v>123.89682957110966</v>
      </c>
      <c r="F11" s="28">
        <v>132.01551721615547</v>
      </c>
      <c r="G11" s="28">
        <v>134.1445421564286</v>
      </c>
      <c r="H11" s="28">
        <v>120.57283052323584</v>
      </c>
      <c r="I11" s="28">
        <v>149.24259083920887</v>
      </c>
      <c r="J11" s="28">
        <v>158.34586692143762</v>
      </c>
      <c r="K11" s="28">
        <v>170.69867709032508</v>
      </c>
      <c r="L11" s="28">
        <v>128.53132791578679</v>
      </c>
      <c r="M11" s="28">
        <v>130.04668537403708</v>
      </c>
      <c r="N11" s="28">
        <v>133.2607493364311</v>
      </c>
      <c r="O11" s="28">
        <v>128.02712141445923</v>
      </c>
      <c r="P11" s="28">
        <v>142.53206318534421</v>
      </c>
      <c r="Q11" s="28">
        <v>174.8948881218617</v>
      </c>
      <c r="R11" s="54">
        <v>134.20016941597041</v>
      </c>
      <c r="S11" s="54">
        <v>191.98393352032676</v>
      </c>
      <c r="T11" s="54">
        <v>184.40297266170171</v>
      </c>
      <c r="U11" s="54">
        <v>102.14119163553734</v>
      </c>
      <c r="V11" s="54">
        <v>76.523143394561401</v>
      </c>
      <c r="W11" s="54">
        <f>'[1]HISTORIQUE DES INDICES ELE-ok'!$Y$54</f>
        <v>124.52331280418974</v>
      </c>
      <c r="X11" s="14">
        <f>'[2]HISTORIQUE DES INDICES ELE-ok'!$Z$54</f>
        <v>140.56088609975859</v>
      </c>
      <c r="Y11" s="14">
        <f>'[3]HISTORIQUE DES INDICES ELE-ok'!$AA$54</f>
        <v>340.37428332208611</v>
      </c>
      <c r="Z11" s="14">
        <f>'[4]HISTORIQUE DES INDICES ELE-ok'!$AB$54</f>
        <v>268.93742732095717</v>
      </c>
      <c r="AA11" s="14">
        <v>180.5</v>
      </c>
      <c r="AB11" s="14">
        <f>'[6]HISTORIQUE DES INDICES ELE-ok'!$AD$54</f>
        <v>271.65022434316671</v>
      </c>
      <c r="AC11" s="14">
        <f>'[7]HISTORIQUE DES INDICES ELE-ok'!$AE$54</f>
        <v>240.1673518119442</v>
      </c>
    </row>
    <row r="12" spans="1:29" ht="21" customHeight="1" x14ac:dyDescent="0.3">
      <c r="A12" s="1" t="s">
        <v>32</v>
      </c>
      <c r="B12" s="58">
        <v>26.190277755734652</v>
      </c>
      <c r="C12" s="28">
        <v>231.35991862159912</v>
      </c>
      <c r="D12" s="28">
        <v>68.809404925189426</v>
      </c>
      <c r="E12" s="28">
        <v>65.330989122368251</v>
      </c>
      <c r="F12" s="28">
        <v>34.499687330843223</v>
      </c>
      <c r="G12" s="28">
        <v>49.174280305380726</v>
      </c>
      <c r="H12" s="28">
        <v>3.4891853101063481</v>
      </c>
      <c r="I12" s="28">
        <v>4.1671002355091469</v>
      </c>
      <c r="J12" s="28">
        <v>3.0770775703244548</v>
      </c>
      <c r="K12" s="28">
        <v>5.629535990906672</v>
      </c>
      <c r="L12" s="28">
        <v>4.3068233200810768</v>
      </c>
      <c r="M12" s="28">
        <v>4.1413549385873774</v>
      </c>
      <c r="N12" s="28">
        <v>6.6873246447405386</v>
      </c>
      <c r="O12" s="28">
        <v>13.884962444259306</v>
      </c>
      <c r="P12" s="28">
        <v>13.530438427692122</v>
      </c>
      <c r="Q12" s="28">
        <v>7.6133894097656754</v>
      </c>
      <c r="R12" s="54">
        <v>0.65196691607855084</v>
      </c>
      <c r="S12" s="54">
        <v>2.0820040247821585</v>
      </c>
      <c r="T12" s="54">
        <v>3.3335232780503716</v>
      </c>
      <c r="U12" s="54">
        <v>1.4298346702368083</v>
      </c>
      <c r="V12" s="54">
        <v>1.0587844100271215</v>
      </c>
      <c r="W12" s="54">
        <f>'[1]HISTORIQUE DES INDICES ELE-ok'!$Y$57</f>
        <v>0.45062419199546888</v>
      </c>
      <c r="X12" s="14">
        <f>'[2]HISTORIQUE DES INDICES ELE-ok'!$Z$57</f>
        <v>0.27119632223435519</v>
      </c>
      <c r="Y12" s="14">
        <f>'[3]HISTORIQUE DES INDICES ELE-ok'!$AA$57</f>
        <v>10.059739940820428</v>
      </c>
      <c r="Z12" s="14">
        <f>'[4]HISTORIQUE DES INDICES ELE-ok'!$AB$57</f>
        <v>0</v>
      </c>
      <c r="AA12" s="14">
        <f>'[5]HISTORIQUE DES INDICES ELE-ok'!$AC$57</f>
        <v>0</v>
      </c>
      <c r="AB12" s="14">
        <f>'[6]HISTORIQUE DES INDICES ELE-ok'!$AD$57</f>
        <v>0</v>
      </c>
      <c r="AC12" s="14">
        <f>'[7]HISTORIQUE DES INDICES ELE-ok'!$AF$57</f>
        <v>0</v>
      </c>
    </row>
    <row r="13" spans="1:29" ht="21.75" customHeight="1" x14ac:dyDescent="0.3">
      <c r="A13" s="7" t="s">
        <v>11</v>
      </c>
      <c r="B13" s="55">
        <f>SUM(B8:B12)</f>
        <v>8131.9239515519685</v>
      </c>
      <c r="C13" s="55">
        <f>+SUMPRODUCT($B$8:$B$12,C8:C12)/(SUM($B$8:$B$12))</f>
        <v>99.233581883427831</v>
      </c>
      <c r="D13" s="55">
        <f t="shared" ref="D13:Y13" si="3">+SUMPRODUCT($B$8:$B$12,D8:D12)/(SUM($B$8:$B$12))</f>
        <v>112.61001870573757</v>
      </c>
      <c r="E13" s="55">
        <f t="shared" si="3"/>
        <v>122.03032178570223</v>
      </c>
      <c r="F13" s="55">
        <f t="shared" si="3"/>
        <v>120.37000322398688</v>
      </c>
      <c r="G13" s="55">
        <f t="shared" si="3"/>
        <v>120.75608950422868</v>
      </c>
      <c r="H13" s="55">
        <f t="shared" si="3"/>
        <v>125.00524167817393</v>
      </c>
      <c r="I13" s="55">
        <f t="shared" si="3"/>
        <v>147.84526772055153</v>
      </c>
      <c r="J13" s="55">
        <f t="shared" si="3"/>
        <v>156.82439203258525</v>
      </c>
      <c r="K13" s="55">
        <f t="shared" si="3"/>
        <v>164.04397594630967</v>
      </c>
      <c r="L13" s="55">
        <f t="shared" si="3"/>
        <v>137.13671530053145</v>
      </c>
      <c r="M13" s="55">
        <f t="shared" si="3"/>
        <v>117.63903226182724</v>
      </c>
      <c r="N13" s="55">
        <f t="shared" si="3"/>
        <v>142.49366870351508</v>
      </c>
      <c r="O13" s="55">
        <f t="shared" si="3"/>
        <v>115.4583652708142</v>
      </c>
      <c r="P13" s="55">
        <f t="shared" si="3"/>
        <v>124.73997076260956</v>
      </c>
      <c r="Q13" s="55">
        <f t="shared" si="3"/>
        <v>152.56864943508668</v>
      </c>
      <c r="R13" s="55">
        <f t="shared" si="3"/>
        <v>124.07406670111385</v>
      </c>
      <c r="S13" s="55">
        <f t="shared" si="3"/>
        <v>158.19621174367708</v>
      </c>
      <c r="T13" s="55">
        <f t="shared" si="3"/>
        <v>154.17147510265085</v>
      </c>
      <c r="U13" s="55">
        <f t="shared" si="3"/>
        <v>99.315380494240699</v>
      </c>
      <c r="V13" s="55">
        <f t="shared" si="3"/>
        <v>97.722996639493843</v>
      </c>
      <c r="W13" s="55">
        <f t="shared" si="3"/>
        <v>115.01898896358445</v>
      </c>
      <c r="X13" s="55">
        <f t="shared" si="3"/>
        <v>127.67388086059401</v>
      </c>
      <c r="Y13" s="55">
        <f t="shared" si="3"/>
        <v>271.05236937157781</v>
      </c>
      <c r="Z13" s="55">
        <f t="shared" ref="Z13:AC13" si="4">+SUMPRODUCT($B$8:$B$12,Z8:Z12)/(SUM($B$8:$B$12))</f>
        <v>234.17501747863821</v>
      </c>
      <c r="AA13" s="55">
        <f t="shared" si="4"/>
        <v>166.66894347877846</v>
      </c>
      <c r="AB13" s="55">
        <f t="shared" si="4"/>
        <v>227.46594563743301</v>
      </c>
      <c r="AC13" s="55">
        <f t="shared" si="4"/>
        <v>217.33631034878297</v>
      </c>
    </row>
    <row r="14" spans="1:29" ht="22.5" customHeight="1" x14ac:dyDescent="0.3">
      <c r="A14" s="1" t="s">
        <v>12</v>
      </c>
      <c r="B14" s="58">
        <v>52.185480129898437</v>
      </c>
      <c r="C14" s="58">
        <v>86.530774818457601</v>
      </c>
      <c r="D14" s="58">
        <v>70.323684105375946</v>
      </c>
      <c r="E14" s="58">
        <v>110.53866103059444</v>
      </c>
      <c r="F14" s="58">
        <v>132.60688004557204</v>
      </c>
      <c r="G14" s="58">
        <v>115.84425432864356</v>
      </c>
      <c r="H14" s="58">
        <v>80.95134284864676</v>
      </c>
      <c r="I14" s="58">
        <v>133.24862797043207</v>
      </c>
      <c r="J14" s="58">
        <v>152.5459578336569</v>
      </c>
      <c r="K14" s="58">
        <v>84.227492001120368</v>
      </c>
      <c r="L14" s="58">
        <v>104.68242288664969</v>
      </c>
      <c r="M14" s="58">
        <v>97.588005410678633</v>
      </c>
      <c r="N14" s="58">
        <v>17.270534954189131</v>
      </c>
      <c r="O14" s="58">
        <v>94.514763803362371</v>
      </c>
      <c r="P14" s="58">
        <v>137.6462338700814</v>
      </c>
      <c r="Q14" s="58">
        <v>129.78884795643529</v>
      </c>
      <c r="R14" s="54">
        <v>93.344534210104243</v>
      </c>
      <c r="S14" s="54">
        <v>122.47313096733313</v>
      </c>
      <c r="T14" s="54">
        <v>118.95659528797633</v>
      </c>
      <c r="U14" s="54">
        <v>34.628126680656692</v>
      </c>
      <c r="V14" s="54">
        <v>227.57748237368207</v>
      </c>
      <c r="W14" s="54">
        <f>'[1]HISTORIQUE DES INDICES ELE-ok'!$Y$60</f>
        <v>131.55783599295052</v>
      </c>
      <c r="X14" s="14">
        <f>'[2]HISTORIQUE DES INDICES ELE-ok'!$Z$60</f>
        <v>128.30141457902886</v>
      </c>
      <c r="Y14" s="14">
        <f>'[3]HISTORIQUE DES INDICES ELE-ok'!$AA$60</f>
        <v>82.208487387285913</v>
      </c>
      <c r="Z14" s="14">
        <f>'[4]HISTORIQUE DES INDICES ELE-ok'!$AB$60</f>
        <v>217.11819244232399</v>
      </c>
      <c r="AA14" s="14">
        <f>'[5]HISTORIQUE DES INDICES ELE-ok'!$AC$60</f>
        <v>196.2228602832738</v>
      </c>
      <c r="AB14" s="14">
        <f>'[6]HISTORIQUE DES INDICES ELE-ok'!$AD$59</f>
        <v>239.18434678504656</v>
      </c>
      <c r="AC14" s="14">
        <f>'[7]HISTORIQUE DES INDICES ELE-ok'!$AE$60</f>
        <v>236.9178131541394</v>
      </c>
    </row>
    <row r="15" spans="1:29" ht="20.25" customHeight="1" x14ac:dyDescent="0.3">
      <c r="A15" s="8" t="s">
        <v>13</v>
      </c>
      <c r="B15" s="58">
        <v>881.56659156068258</v>
      </c>
      <c r="C15" s="28">
        <v>89.286958238202715</v>
      </c>
      <c r="D15" s="28">
        <v>105.70039674823678</v>
      </c>
      <c r="E15" s="28">
        <v>105.89386017092042</v>
      </c>
      <c r="F15" s="28">
        <v>99.386039886042539</v>
      </c>
      <c r="G15" s="28">
        <v>107.12325850885925</v>
      </c>
      <c r="H15" s="28">
        <v>115.55628742139241</v>
      </c>
      <c r="I15" s="28">
        <v>113.49178499418859</v>
      </c>
      <c r="J15" s="28">
        <v>119.27094324961746</v>
      </c>
      <c r="K15" s="28">
        <v>115.25532665194113</v>
      </c>
      <c r="L15" s="28">
        <v>152.55060406266915</v>
      </c>
      <c r="M15" s="28">
        <v>151.6670912967526</v>
      </c>
      <c r="N15" s="28">
        <v>119.51535984244117</v>
      </c>
      <c r="O15" s="28">
        <v>151.61534042259177</v>
      </c>
      <c r="P15" s="28">
        <v>129.76960394874925</v>
      </c>
      <c r="Q15" s="28">
        <v>115.24861240051328</v>
      </c>
      <c r="R15" s="54">
        <v>120.35251240360105</v>
      </c>
      <c r="S15" s="54">
        <v>109.039982060737</v>
      </c>
      <c r="T15" s="54">
        <v>124.03686222088568</v>
      </c>
      <c r="U15" s="54">
        <v>144.24134206179303</v>
      </c>
      <c r="V15" s="54">
        <v>119.66876031280867</v>
      </c>
      <c r="W15" s="54">
        <f>'[1]HISTORIQUE DES INDICES ELE-ok'!$Y$74</f>
        <v>97.374442318126029</v>
      </c>
      <c r="X15" s="14">
        <f>'[2]HISTORIQUE DES INDICES ELE-ok'!$Z$74</f>
        <v>111.39881315510573</v>
      </c>
      <c r="Y15" s="14">
        <f>'[3]HISTORIQUE DES INDICES ELE-ok'!$AA$74</f>
        <v>135.98324246525149</v>
      </c>
      <c r="Z15" s="14">
        <f>'[4]HISTORIQUE DES INDICES ELE-ok'!$AB$74</f>
        <v>80.428176130859811</v>
      </c>
      <c r="AA15" s="14">
        <f>'[5]HISTORIQUE DES INDICES ELE-ok'!$AC$74</f>
        <v>44.049571626815492</v>
      </c>
      <c r="AB15" s="14">
        <f>'[6]HISTORIQUE DES INDICES ELE-ok'!$AD$74</f>
        <v>44.618873141959888</v>
      </c>
      <c r="AC15" s="14">
        <f>'[7]HISTORIQUE DES INDICES ELE-ok'!$AE$74</f>
        <v>58.178687842398887</v>
      </c>
    </row>
    <row r="16" spans="1:29" ht="18.75" customHeight="1" x14ac:dyDescent="0.3">
      <c r="A16" s="7" t="s">
        <v>14</v>
      </c>
      <c r="B16" s="55">
        <f>SUM(B14:B15)</f>
        <v>933.75207169058103</v>
      </c>
      <c r="C16" s="55">
        <f>+SUMPRODUCT($B$14:$B$15,C14:C15)/(SUM($B$14:$B$15))</f>
        <v>89.132920823511839</v>
      </c>
      <c r="D16" s="55">
        <f t="shared" ref="D16:Y16" si="5">+SUMPRODUCT($B$14:$B$15,D14:D15)/(SUM($B$14:$B$15))</f>
        <v>103.72326514054713</v>
      </c>
      <c r="E16" s="55">
        <f t="shared" si="5"/>
        <v>106.15344852453016</v>
      </c>
      <c r="F16" s="56">
        <f t="shared" si="5"/>
        <v>101.24268422087634</v>
      </c>
      <c r="G16" s="56">
        <f t="shared" si="5"/>
        <v>107.61065700345354</v>
      </c>
      <c r="H16" s="56">
        <f t="shared" si="5"/>
        <v>113.62228834160705</v>
      </c>
      <c r="I16" s="56">
        <f t="shared" si="5"/>
        <v>114.59595425691332</v>
      </c>
      <c r="J16" s="56">
        <f t="shared" si="5"/>
        <v>121.13061528145943</v>
      </c>
      <c r="K16" s="56">
        <f t="shared" si="5"/>
        <v>113.52124487827226</v>
      </c>
      <c r="L16" s="56">
        <f t="shared" si="5"/>
        <v>149.87535000610487</v>
      </c>
      <c r="M16" s="56">
        <f t="shared" si="5"/>
        <v>148.64472256793016</v>
      </c>
      <c r="N16" s="56">
        <f t="shared" si="5"/>
        <v>113.80110716300088</v>
      </c>
      <c r="O16" s="56">
        <f t="shared" si="5"/>
        <v>148.42410679975922</v>
      </c>
      <c r="P16" s="56">
        <f t="shared" si="5"/>
        <v>130.20981257233606</v>
      </c>
      <c r="Q16" s="56">
        <f t="shared" si="5"/>
        <v>116.06123621864715</v>
      </c>
      <c r="R16" s="56">
        <f t="shared" si="5"/>
        <v>118.84309212803083</v>
      </c>
      <c r="S16" s="56">
        <f t="shared" si="5"/>
        <v>109.79073308619704</v>
      </c>
      <c r="T16" s="56">
        <f t="shared" si="5"/>
        <v>123.75293656532925</v>
      </c>
      <c r="U16" s="56">
        <f t="shared" si="5"/>
        <v>138.11528521365133</v>
      </c>
      <c r="V16" s="56">
        <f t="shared" si="5"/>
        <v>125.69955653985734</v>
      </c>
      <c r="W16" s="56">
        <f t="shared" si="5"/>
        <v>99.284881786453298</v>
      </c>
      <c r="X16" s="56">
        <f t="shared" si="5"/>
        <v>112.3434647360706</v>
      </c>
      <c r="Y16" s="56">
        <f t="shared" si="5"/>
        <v>132.97788215849414</v>
      </c>
      <c r="Z16" s="56">
        <f t="shared" ref="Z16:AC16" si="6">+SUMPRODUCT($B$14:$B$15,Z14:Z15)/(SUM($B$14:$B$15))</f>
        <v>88.067499615585817</v>
      </c>
      <c r="AA16" s="56">
        <f t="shared" si="6"/>
        <v>52.554223313536895</v>
      </c>
      <c r="AB16" s="56">
        <f t="shared" si="6"/>
        <v>55.492736736588839</v>
      </c>
      <c r="AC16" s="56">
        <f t="shared" si="6"/>
        <v>68.16804942475494</v>
      </c>
    </row>
    <row r="17" spans="1:29" ht="22.5" customHeight="1" x14ac:dyDescent="0.3">
      <c r="A17" s="1" t="s">
        <v>15</v>
      </c>
      <c r="B17" s="28">
        <f>B7+B13+B16</f>
        <v>9999.9955843761927</v>
      </c>
      <c r="C17" s="58">
        <v>96.487887839121797</v>
      </c>
      <c r="D17" s="28">
        <v>109.67613062487366</v>
      </c>
      <c r="E17" s="28">
        <v>117.47854754686414</v>
      </c>
      <c r="F17" s="28">
        <v>117.28247279816452</v>
      </c>
      <c r="G17" s="28">
        <v>115.59107458931412</v>
      </c>
      <c r="H17" s="28">
        <v>126.11584516626083</v>
      </c>
      <c r="I17" s="28">
        <v>147.38292443733926</v>
      </c>
      <c r="J17" s="28">
        <v>154.22585997799683</v>
      </c>
      <c r="K17" s="28">
        <v>155.34106792770743</v>
      </c>
      <c r="L17" s="28">
        <v>137.86509646127439</v>
      </c>
      <c r="M17" s="28">
        <v>119.52356253126321</v>
      </c>
      <c r="N17" s="28">
        <v>141.88012177133433</v>
      </c>
      <c r="O17" s="28">
        <v>119.30228457144872</v>
      </c>
      <c r="P17" s="28">
        <v>126.36155776736662</v>
      </c>
      <c r="Q17" s="28">
        <v>147.14808026745678</v>
      </c>
      <c r="R17" s="54">
        <v>123.59027548139653</v>
      </c>
      <c r="S17" s="54">
        <v>150.54597129304372</v>
      </c>
      <c r="T17" s="54">
        <v>145.21923118986675</v>
      </c>
      <c r="U17" s="54">
        <v>105.97056764839225</v>
      </c>
      <c r="V17" s="54">
        <v>108.90706687309809</v>
      </c>
      <c r="W17" s="54">
        <f>'[1]HISTORIQUE DES INDICES ELE-ok'!$Y$79</f>
        <v>114.64529925499548</v>
      </c>
      <c r="X17" s="14">
        <f>'[2]HISTORIQUE DES INDICES ELE-ok'!$Z$79</f>
        <v>132.74037504767676</v>
      </c>
      <c r="Y17" s="14">
        <f>'[3]HISTORIQUE DES INDICES ELE-ok'!$AA$79</f>
        <v>248.3162991552133</v>
      </c>
      <c r="Z17" s="14">
        <f>'[4]HISTORIQUE DES INDICES ELE-ok'!$AB$79</f>
        <v>218.44499848523137</v>
      </c>
      <c r="AA17" s="14">
        <f>'[5]HISTORIQUE DES INDICES ELE-ok'!$AC$79</f>
        <v>162.2769262439906</v>
      </c>
      <c r="AB17" s="14">
        <f>'[6]HISTORIQUE DES INDICES ELE-ok'!$AD$79</f>
        <v>209.92530131224495</v>
      </c>
      <c r="AC17" s="14">
        <f>'[7]HISTORIQUE DES INDICES ELE-ok'!$AE$79</f>
        <v>206.99513957881416</v>
      </c>
    </row>
    <row r="18" spans="1:29" x14ac:dyDescent="0.25">
      <c r="S18" s="16"/>
    </row>
    <row r="19" spans="1:29" x14ac:dyDescent="0.25">
      <c r="P19" s="13"/>
      <c r="Q19" s="21"/>
    </row>
    <row r="20" spans="1:29" ht="30" x14ac:dyDescent="0.25">
      <c r="A20" s="59" t="str">
        <f>A7</f>
        <v>COMMERCE ET RÉPARATION D'AUTOMOBILES ET DE  MOTOCYCLES (45)</v>
      </c>
      <c r="B20" s="28">
        <f>B7</f>
        <v>934.31956113364413</v>
      </c>
      <c r="C20" s="28">
        <f t="shared" ref="C20:W20" si="7">C7</f>
        <v>79.941023021557669</v>
      </c>
      <c r="D20" s="28">
        <f t="shared" si="7"/>
        <v>90.090054255819368</v>
      </c>
      <c r="E20" s="28">
        <f t="shared" si="7"/>
        <v>89.18004200280923</v>
      </c>
      <c r="F20" s="28">
        <f t="shared" si="7"/>
        <v>106.4399546397335</v>
      </c>
      <c r="G20" s="28">
        <f t="shared" si="7"/>
        <v>78.612530544872868</v>
      </c>
      <c r="H20" s="28">
        <f t="shared" si="7"/>
        <v>148.26803862793111</v>
      </c>
      <c r="I20" s="28">
        <f t="shared" si="7"/>
        <v>176.12593917124059</v>
      </c>
      <c r="J20" s="28">
        <f t="shared" si="7"/>
        <v>164.68447462271081</v>
      </c>
      <c r="K20" s="28">
        <f t="shared" si="7"/>
        <v>121.38904436524207</v>
      </c>
      <c r="L20" s="28">
        <f t="shared" si="7"/>
        <v>132.2016605853417</v>
      </c>
      <c r="M20" s="28">
        <f t="shared" si="7"/>
        <v>106.8222479356222</v>
      </c>
      <c r="N20" s="28">
        <f t="shared" si="7"/>
        <v>164.60202758544455</v>
      </c>
      <c r="O20" s="28">
        <f t="shared" si="7"/>
        <v>123.65400507555511</v>
      </c>
      <c r="P20" s="28">
        <f t="shared" si="7"/>
        <v>136.62925064894964</v>
      </c>
      <c r="Q20" s="28">
        <f t="shared" si="7"/>
        <v>131.03769166108697</v>
      </c>
      <c r="R20" s="28">
        <f t="shared" si="7"/>
        <v>124.12386046074305</v>
      </c>
      <c r="S20" s="28">
        <f t="shared" si="7"/>
        <v>124.69198465656387</v>
      </c>
      <c r="T20" s="28">
        <f t="shared" si="7"/>
        <v>88.755926971647625</v>
      </c>
      <c r="U20" s="28">
        <f t="shared" si="7"/>
        <v>131.76932024133802</v>
      </c>
      <c r="V20" s="28">
        <f t="shared" si="7"/>
        <v>189.46621357658933</v>
      </c>
      <c r="W20" s="28">
        <f t="shared" si="7"/>
        <v>126.74394923706873</v>
      </c>
      <c r="X20" s="28">
        <f t="shared" ref="X20:AC20" si="8">X7</f>
        <v>197.22152817347398</v>
      </c>
      <c r="Y20" s="28">
        <f t="shared" si="8"/>
        <v>165.6994822207958</v>
      </c>
      <c r="Z20" s="28">
        <f t="shared" si="8"/>
        <v>211.83584804424893</v>
      </c>
      <c r="AA20" s="28">
        <f t="shared" si="8"/>
        <v>252.62170087239508</v>
      </c>
      <c r="AB20" s="28">
        <f t="shared" si="8"/>
        <v>211.5976856444976</v>
      </c>
      <c r="AC20" s="28">
        <f t="shared" si="8"/>
        <v>255.73271359629271</v>
      </c>
    </row>
    <row r="21" spans="1:29" x14ac:dyDescent="0.25">
      <c r="A21" s="59" t="str">
        <f>A13</f>
        <v>COMMERCE DE GROS ET ACTIVITES DES INTERMEDIAIRES (46)</v>
      </c>
      <c r="B21" s="28">
        <f>B13</f>
        <v>8131.9239515519685</v>
      </c>
      <c r="C21" s="28">
        <f t="shared" ref="C21:W21" si="9">C13</f>
        <v>99.233581883427831</v>
      </c>
      <c r="D21" s="28">
        <f t="shared" si="9"/>
        <v>112.61001870573757</v>
      </c>
      <c r="E21" s="28">
        <f t="shared" si="9"/>
        <v>122.03032178570223</v>
      </c>
      <c r="F21" s="28">
        <f t="shared" si="9"/>
        <v>120.37000322398688</v>
      </c>
      <c r="G21" s="28">
        <f t="shared" si="9"/>
        <v>120.75608950422868</v>
      </c>
      <c r="H21" s="28">
        <f t="shared" si="9"/>
        <v>125.00524167817393</v>
      </c>
      <c r="I21" s="28">
        <f t="shared" si="9"/>
        <v>147.84526772055153</v>
      </c>
      <c r="J21" s="28">
        <f t="shared" si="9"/>
        <v>156.82439203258525</v>
      </c>
      <c r="K21" s="28">
        <f t="shared" si="9"/>
        <v>164.04397594630967</v>
      </c>
      <c r="L21" s="28">
        <f t="shared" si="9"/>
        <v>137.13671530053145</v>
      </c>
      <c r="M21" s="28">
        <f t="shared" si="9"/>
        <v>117.63903226182724</v>
      </c>
      <c r="N21" s="28">
        <f t="shared" si="9"/>
        <v>142.49366870351508</v>
      </c>
      <c r="O21" s="28">
        <f t="shared" si="9"/>
        <v>115.4583652708142</v>
      </c>
      <c r="P21" s="28">
        <f t="shared" si="9"/>
        <v>124.73997076260956</v>
      </c>
      <c r="Q21" s="28">
        <f t="shared" si="9"/>
        <v>152.56864943508668</v>
      </c>
      <c r="R21" s="28">
        <f t="shared" si="9"/>
        <v>124.07406670111385</v>
      </c>
      <c r="S21" s="28">
        <f t="shared" si="9"/>
        <v>158.19621174367708</v>
      </c>
      <c r="T21" s="28">
        <f t="shared" si="9"/>
        <v>154.17147510265085</v>
      </c>
      <c r="U21" s="28">
        <f t="shared" si="9"/>
        <v>99.315380494240699</v>
      </c>
      <c r="V21" s="28">
        <f t="shared" si="9"/>
        <v>97.722996639493843</v>
      </c>
      <c r="W21" s="28">
        <f t="shared" si="9"/>
        <v>115.01898896358445</v>
      </c>
      <c r="X21" s="28">
        <f t="shared" ref="X21:AC21" si="10">X13</f>
        <v>127.67388086059401</v>
      </c>
      <c r="Y21" s="28">
        <f t="shared" si="10"/>
        <v>271.05236937157781</v>
      </c>
      <c r="Z21" s="28">
        <f t="shared" si="10"/>
        <v>234.17501747863821</v>
      </c>
      <c r="AA21" s="28">
        <f t="shared" si="10"/>
        <v>166.66894347877846</v>
      </c>
      <c r="AB21" s="28">
        <f t="shared" si="10"/>
        <v>227.46594563743301</v>
      </c>
      <c r="AC21" s="28">
        <f t="shared" si="10"/>
        <v>217.33631034878297</v>
      </c>
    </row>
    <row r="22" spans="1:29" x14ac:dyDescent="0.25">
      <c r="A22" s="60" t="str">
        <f>A16</f>
        <v>COMMERCE DE DÉTAIL (47)</v>
      </c>
      <c r="B22" s="61">
        <f>B16</f>
        <v>933.75207169058103</v>
      </c>
      <c r="C22" s="61">
        <f t="shared" ref="C22:W22" si="11">C16</f>
        <v>89.132920823511839</v>
      </c>
      <c r="D22" s="61">
        <f t="shared" si="11"/>
        <v>103.72326514054713</v>
      </c>
      <c r="E22" s="61">
        <f t="shared" si="11"/>
        <v>106.15344852453016</v>
      </c>
      <c r="F22" s="61">
        <f t="shared" si="11"/>
        <v>101.24268422087634</v>
      </c>
      <c r="G22" s="61">
        <f t="shared" si="11"/>
        <v>107.61065700345354</v>
      </c>
      <c r="H22" s="61">
        <f t="shared" si="11"/>
        <v>113.62228834160705</v>
      </c>
      <c r="I22" s="61">
        <f t="shared" si="11"/>
        <v>114.59595425691332</v>
      </c>
      <c r="J22" s="61">
        <f t="shared" si="11"/>
        <v>121.13061528145943</v>
      </c>
      <c r="K22" s="61">
        <f t="shared" si="11"/>
        <v>113.52124487827226</v>
      </c>
      <c r="L22" s="61">
        <f t="shared" si="11"/>
        <v>149.87535000610487</v>
      </c>
      <c r="M22" s="61">
        <f t="shared" si="11"/>
        <v>148.64472256793016</v>
      </c>
      <c r="N22" s="61">
        <f t="shared" si="11"/>
        <v>113.80110716300088</v>
      </c>
      <c r="O22" s="61">
        <f t="shared" si="11"/>
        <v>148.42410679975922</v>
      </c>
      <c r="P22" s="61">
        <f t="shared" si="11"/>
        <v>130.20981257233606</v>
      </c>
      <c r="Q22" s="61">
        <f t="shared" si="11"/>
        <v>116.06123621864715</v>
      </c>
      <c r="R22" s="61">
        <f t="shared" si="11"/>
        <v>118.84309212803083</v>
      </c>
      <c r="S22" s="61">
        <f t="shared" si="11"/>
        <v>109.79073308619704</v>
      </c>
      <c r="T22" s="61">
        <f t="shared" si="11"/>
        <v>123.75293656532925</v>
      </c>
      <c r="U22" s="61">
        <f t="shared" si="11"/>
        <v>138.11528521365133</v>
      </c>
      <c r="V22" s="61">
        <f t="shared" si="11"/>
        <v>125.69955653985734</v>
      </c>
      <c r="W22" s="61">
        <f t="shared" si="11"/>
        <v>99.284881786453298</v>
      </c>
      <c r="X22" s="28">
        <f t="shared" ref="X22:AC22" si="12">X16</f>
        <v>112.3434647360706</v>
      </c>
      <c r="Y22" s="28">
        <f t="shared" si="12"/>
        <v>132.97788215849414</v>
      </c>
      <c r="Z22" s="28">
        <f t="shared" si="12"/>
        <v>88.067499615585817</v>
      </c>
      <c r="AA22" s="28">
        <f t="shared" si="12"/>
        <v>52.554223313536895</v>
      </c>
      <c r="AB22" s="28">
        <f t="shared" si="12"/>
        <v>55.492736736588839</v>
      </c>
      <c r="AC22" s="28">
        <f t="shared" si="12"/>
        <v>68.16804942475494</v>
      </c>
    </row>
    <row r="23" spans="1:29" x14ac:dyDescent="0.25">
      <c r="A23" s="60" t="str">
        <f>A17</f>
        <v>INDICE GLOBAL</v>
      </c>
      <c r="B23" s="28">
        <f>+SUM(B20:B22)</f>
        <v>9999.9955843761927</v>
      </c>
      <c r="C23" s="62">
        <f>+SUMPRODUCT($B$20:$B$22,C20:C22)/(SUM($B$20:$B$22))</f>
        <v>96.487887839121797</v>
      </c>
      <c r="D23" s="62">
        <f t="shared" ref="D23:Y23" si="13">+SUMPRODUCT($B$20:$B$22,D20:D22)/(SUM($B$20:$B$22))</f>
        <v>109.67613062487366</v>
      </c>
      <c r="E23" s="62">
        <f t="shared" si="13"/>
        <v>117.47854754686414</v>
      </c>
      <c r="F23" s="62">
        <f t="shared" si="13"/>
        <v>117.28247279816452</v>
      </c>
      <c r="G23" s="62">
        <f t="shared" si="13"/>
        <v>115.59107458931412</v>
      </c>
      <c r="H23" s="62">
        <f t="shared" si="13"/>
        <v>126.11584516626083</v>
      </c>
      <c r="I23" s="62">
        <f t="shared" si="13"/>
        <v>147.38292443733926</v>
      </c>
      <c r="J23" s="62">
        <f t="shared" si="13"/>
        <v>154.22585997799683</v>
      </c>
      <c r="K23" s="62">
        <f t="shared" si="13"/>
        <v>155.34106792770743</v>
      </c>
      <c r="L23" s="62">
        <f t="shared" si="13"/>
        <v>137.86509646127439</v>
      </c>
      <c r="M23" s="62">
        <f t="shared" si="13"/>
        <v>119.52356253126321</v>
      </c>
      <c r="N23" s="62">
        <f t="shared" si="13"/>
        <v>141.88012177133433</v>
      </c>
      <c r="O23" s="62">
        <f t="shared" si="13"/>
        <v>119.30228457144872</v>
      </c>
      <c r="P23" s="62">
        <f t="shared" si="13"/>
        <v>126.36155776736662</v>
      </c>
      <c r="Q23" s="62">
        <f t="shared" si="13"/>
        <v>147.14808026745678</v>
      </c>
      <c r="R23" s="62">
        <f t="shared" si="13"/>
        <v>123.59027548139653</v>
      </c>
      <c r="S23" s="62">
        <f t="shared" si="13"/>
        <v>150.54597129304372</v>
      </c>
      <c r="T23" s="62">
        <f t="shared" si="13"/>
        <v>145.21923118986675</v>
      </c>
      <c r="U23" s="62">
        <f t="shared" si="13"/>
        <v>105.97056764839225</v>
      </c>
      <c r="V23" s="62">
        <f t="shared" si="13"/>
        <v>108.90706687309809</v>
      </c>
      <c r="W23" s="62">
        <f t="shared" si="13"/>
        <v>114.64529925499548</v>
      </c>
      <c r="X23" s="62">
        <f t="shared" si="13"/>
        <v>132.74037504767676</v>
      </c>
      <c r="Y23" s="62">
        <f t="shared" si="13"/>
        <v>248.3162991552133</v>
      </c>
      <c r="Z23" s="62">
        <f t="shared" ref="Z23:AB23" si="14">+SUMPRODUCT($B$20:$B$22,Z20:Z22)/(SUM($B$20:$B$22))</f>
        <v>218.44499848523137</v>
      </c>
      <c r="AA23" s="62">
        <f t="shared" si="14"/>
        <v>164.04419093994102</v>
      </c>
      <c r="AB23" s="62">
        <f t="shared" si="14"/>
        <v>209.92530131224495</v>
      </c>
      <c r="AC23" s="56">
        <f>AC17</f>
        <v>206.99513957881416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>
      <pane xSplit="4470" ySplit="615" topLeftCell="T4" activePane="bottomRight"/>
      <selection pane="topRight" activeCell="B1" sqref="B1"/>
      <selection pane="bottomLeft" activeCell="A2" sqref="A2"/>
      <selection pane="bottomRight" activeCell="AC9" sqref="AC9"/>
    </sheetView>
  </sheetViews>
  <sheetFormatPr baseColWidth="10" defaultColWidth="8.7109375" defaultRowHeight="15" x14ac:dyDescent="0.25"/>
  <cols>
    <col min="1" max="1" width="38.85546875" customWidth="1"/>
    <col min="2" max="2" width="14.85546875" customWidth="1"/>
    <col min="20" max="20" width="9.85546875" bestFit="1" customWidth="1"/>
    <col min="21" max="21" width="8.28515625" customWidth="1"/>
    <col min="25" max="25" width="8.7109375" customWidth="1"/>
  </cols>
  <sheetData>
    <row r="1" spans="1:29" ht="15.75" x14ac:dyDescent="0.3">
      <c r="A1" s="1" t="s">
        <v>0</v>
      </c>
      <c r="B1" s="2" t="s">
        <v>1</v>
      </c>
      <c r="C1" s="19" t="s">
        <v>16</v>
      </c>
      <c r="D1" s="19" t="s">
        <v>17</v>
      </c>
      <c r="E1" s="19" t="s">
        <v>21</v>
      </c>
      <c r="F1" s="19" t="s">
        <v>23</v>
      </c>
      <c r="G1" s="19" t="s">
        <v>24</v>
      </c>
      <c r="H1" s="19" t="s">
        <v>25</v>
      </c>
      <c r="I1" s="19" t="s">
        <v>26</v>
      </c>
      <c r="J1" s="19" t="s">
        <v>27</v>
      </c>
      <c r="K1" s="19" t="s">
        <v>28</v>
      </c>
      <c r="L1" s="19" t="s">
        <v>29</v>
      </c>
      <c r="M1" s="19" t="s">
        <v>30</v>
      </c>
      <c r="N1" s="19" t="s">
        <v>31</v>
      </c>
      <c r="O1" s="19" t="s">
        <v>43</v>
      </c>
      <c r="P1" s="19" t="s">
        <v>44</v>
      </c>
      <c r="Q1" s="19" t="s">
        <v>45</v>
      </c>
      <c r="R1" s="19" t="s">
        <v>46</v>
      </c>
      <c r="S1" s="19" t="s">
        <v>50</v>
      </c>
      <c r="T1" s="19" t="s">
        <v>52</v>
      </c>
      <c r="U1" s="19" t="s">
        <v>53</v>
      </c>
      <c r="V1" s="49" t="s">
        <v>59</v>
      </c>
      <c r="W1" s="49" t="s">
        <v>60</v>
      </c>
      <c r="X1" s="49" t="s">
        <v>63</v>
      </c>
      <c r="Y1" s="49" t="s">
        <v>65</v>
      </c>
      <c r="Z1" s="49" t="s">
        <v>66</v>
      </c>
      <c r="AA1" s="49" t="s">
        <v>67</v>
      </c>
      <c r="AB1" s="49" t="s">
        <v>70</v>
      </c>
      <c r="AC1" s="49" t="s">
        <v>71</v>
      </c>
    </row>
    <row r="2" spans="1:29" ht="26.25" customHeight="1" x14ac:dyDescent="0.3">
      <c r="A2" s="1" t="s">
        <v>2</v>
      </c>
      <c r="B2" s="27">
        <v>214.22750444851107</v>
      </c>
      <c r="C2" s="27">
        <v>66.323398663330821</v>
      </c>
      <c r="D2" s="27">
        <v>111.19943179564167</v>
      </c>
      <c r="E2" s="27">
        <v>83.758698126329705</v>
      </c>
      <c r="F2" s="27">
        <v>138.71847141469786</v>
      </c>
      <c r="G2" s="27">
        <v>63.289986972526371</v>
      </c>
      <c r="H2" s="27">
        <v>149.12516876541352</v>
      </c>
      <c r="I2" s="27">
        <v>121.54792646297746</v>
      </c>
      <c r="J2" s="27">
        <v>230.631499010016</v>
      </c>
      <c r="K2" s="27">
        <v>91.369947103886346</v>
      </c>
      <c r="L2" s="27">
        <v>87.266224047578092</v>
      </c>
      <c r="M2" s="27">
        <v>87.266224047578092</v>
      </c>
      <c r="N2" s="27">
        <v>155.78712926068059</v>
      </c>
      <c r="O2" s="27">
        <v>107.68733668382286</v>
      </c>
      <c r="P2" s="27">
        <v>83.421266173991782</v>
      </c>
      <c r="Q2" s="27">
        <v>74.849018243920696</v>
      </c>
      <c r="R2" s="27">
        <v>189.87503831694423</v>
      </c>
      <c r="S2" s="27">
        <v>96.061488899759652</v>
      </c>
      <c r="T2" s="27">
        <v>73.562824504496831</v>
      </c>
      <c r="U2" s="27">
        <v>154.80000000000001</v>
      </c>
      <c r="V2" s="27">
        <v>88.958360303651034</v>
      </c>
      <c r="W2" s="27">
        <f>[9]Sheet1!W3</f>
        <v>42.063981083853122</v>
      </c>
      <c r="X2" s="27">
        <f>Sheet1!X3</f>
        <v>299.81785908151494</v>
      </c>
      <c r="Y2" s="27">
        <f>Sheet1!Y3</f>
        <v>301.91082652963235</v>
      </c>
      <c r="Z2" s="27">
        <f>Sheet1!Z3</f>
        <v>473.09908610593277</v>
      </c>
      <c r="AA2" s="27">
        <f>Sheet1!AA3</f>
        <v>321.13895932536042</v>
      </c>
      <c r="AB2" s="27">
        <f>Sheet1!AB3</f>
        <v>180.65806971052365</v>
      </c>
      <c r="AC2" s="27">
        <f>Sheet1!AC3</f>
        <v>289.24469372874142</v>
      </c>
    </row>
    <row r="3" spans="1:29" ht="22.5" customHeight="1" x14ac:dyDescent="0.3">
      <c r="A3" s="1" t="s">
        <v>3</v>
      </c>
      <c r="B3" s="27">
        <v>218.76930272729257</v>
      </c>
      <c r="C3" s="27">
        <v>63.666493532524285</v>
      </c>
      <c r="D3" s="27">
        <v>69.552277125521385</v>
      </c>
      <c r="E3" s="27">
        <v>54.87421210054795</v>
      </c>
      <c r="F3" s="27">
        <v>66.906653765976813</v>
      </c>
      <c r="G3" s="27">
        <v>42.015730916300178</v>
      </c>
      <c r="H3" s="27">
        <v>116.36205906695355</v>
      </c>
      <c r="I3" s="27">
        <v>136.58228931045159</v>
      </c>
      <c r="J3" s="27">
        <v>137.62677206573494</v>
      </c>
      <c r="K3" s="27">
        <v>127.18430322760709</v>
      </c>
      <c r="L3" s="27">
        <v>165.57239482914304</v>
      </c>
      <c r="M3" s="27">
        <v>49.113290854783159</v>
      </c>
      <c r="N3" s="27">
        <v>238.56147792729124</v>
      </c>
      <c r="O3" s="27">
        <v>44.576069990828763</v>
      </c>
      <c r="P3" s="27">
        <v>58.074721571143129</v>
      </c>
      <c r="Q3" s="27">
        <v>53.757397592180503</v>
      </c>
      <c r="R3" s="27">
        <v>58.202950038857608</v>
      </c>
      <c r="S3" s="27">
        <v>65.169598543845098</v>
      </c>
      <c r="T3" s="27">
        <v>60.212138759042482</v>
      </c>
      <c r="U3" s="27">
        <v>56</v>
      </c>
      <c r="V3" s="27">
        <v>69.692729214625231</v>
      </c>
      <c r="W3" s="27">
        <f>[9]Sheet1!W4</f>
        <v>56.889790935319468</v>
      </c>
      <c r="X3" s="27">
        <f>Sheet1!X4</f>
        <v>56.652319873891912</v>
      </c>
      <c r="Y3" s="27">
        <f>Sheet1!Y4</f>
        <v>36.657658840368619</v>
      </c>
      <c r="Z3" s="27">
        <f>Sheet1!Z4</f>
        <v>86.503146842094338</v>
      </c>
      <c r="AA3" s="27">
        <f>Sheet1!AA4</f>
        <v>50.929105533138134</v>
      </c>
      <c r="AB3" s="27">
        <f>Sheet1!AB4</f>
        <v>56.838688300626501</v>
      </c>
      <c r="AC3" s="27">
        <f>Sheet1!AC4</f>
        <v>94.572230561461012</v>
      </c>
    </row>
    <row r="4" spans="1:29" ht="24" customHeight="1" x14ac:dyDescent="0.3">
      <c r="A4" s="1" t="s">
        <v>4</v>
      </c>
      <c r="B4" s="27">
        <v>236.52365423159887</v>
      </c>
      <c r="C4" s="27">
        <v>81.429848384889155</v>
      </c>
      <c r="D4" s="27">
        <v>96.66407167442398</v>
      </c>
      <c r="E4" s="27">
        <v>108.40977275071664</v>
      </c>
      <c r="F4" s="27">
        <v>111.92671733632561</v>
      </c>
      <c r="G4" s="27">
        <v>90.034038503532685</v>
      </c>
      <c r="H4" s="27">
        <v>86.03997899368612</v>
      </c>
      <c r="I4" s="27">
        <v>106.11125808606693</v>
      </c>
      <c r="J4" s="27">
        <v>137.23589809899971</v>
      </c>
      <c r="K4" s="27">
        <v>105.64701184679197</v>
      </c>
      <c r="L4" s="27">
        <v>121.80468461465659</v>
      </c>
      <c r="M4" s="27">
        <v>130.79910949956107</v>
      </c>
      <c r="N4" s="27">
        <v>110.94044084027377</v>
      </c>
      <c r="O4" s="27">
        <v>129.91586243935774</v>
      </c>
      <c r="P4" s="27">
        <v>126.63406365425422</v>
      </c>
      <c r="Q4" s="27">
        <v>152.10581360661826</v>
      </c>
      <c r="R4" s="27">
        <v>166.54195984297615</v>
      </c>
      <c r="S4" s="27">
        <v>170.32974275290857</v>
      </c>
      <c r="T4" s="27">
        <v>164.0725742824373</v>
      </c>
      <c r="U4" s="27">
        <v>169.9</v>
      </c>
      <c r="V4" s="27">
        <v>385.02797193368815</v>
      </c>
      <c r="W4" s="27">
        <f>[9]Sheet1!W5</f>
        <v>142.13988725187511</v>
      </c>
      <c r="X4" s="27">
        <f>Sheet1!X5</f>
        <v>172.27273752858767</v>
      </c>
      <c r="Y4" s="27">
        <f>Sheet1!Y5</f>
        <v>230.73327882139017</v>
      </c>
      <c r="Z4" s="27">
        <f>Sheet1!Z5</f>
        <v>221.70794408596282</v>
      </c>
      <c r="AA4" s="27">
        <f>Sheet1!AA5</f>
        <v>233.9688127366563</v>
      </c>
      <c r="AB4" s="27">
        <f>Sheet1!AB5</f>
        <v>233.83425765588561</v>
      </c>
      <c r="AC4" s="27">
        <f>Sheet1!AC5</f>
        <v>258.85954992708599</v>
      </c>
    </row>
    <row r="5" spans="1:29" s="25" customFormat="1" ht="24.75" customHeight="1" x14ac:dyDescent="0.25">
      <c r="A5" s="73" t="s">
        <v>18</v>
      </c>
      <c r="B5" s="39">
        <f>SUM(B2:B4)</f>
        <v>669.52046140740254</v>
      </c>
      <c r="C5" s="39">
        <f>+SUMPRODUCT($B$2:$B$4,C2:C4)/(SUM($B$2:$B$4))</f>
        <v>70.791945302578767</v>
      </c>
      <c r="D5" s="39">
        <f t="shared" ref="D5:Z5" si="0">+SUMPRODUCT($B$2:$B$4,D2:D4)/(SUM($B$2:$B$4))</f>
        <v>92.456053209689102</v>
      </c>
      <c r="E5" s="39">
        <f t="shared" si="0"/>
        <v>83.029106359150802</v>
      </c>
      <c r="F5" s="39">
        <f t="shared" si="0"/>
        <v>105.78877602325933</v>
      </c>
      <c r="G5" s="39">
        <f t="shared" si="0"/>
        <v>65.786470246683152</v>
      </c>
      <c r="H5" s="39">
        <f t="shared" si="0"/>
        <v>116.13334319793204</v>
      </c>
      <c r="I5" s="39">
        <f t="shared" si="0"/>
        <v>121.00712127859804</v>
      </c>
      <c r="J5" s="39">
        <f t="shared" si="0"/>
        <v>167.24755404235137</v>
      </c>
      <c r="K5" s="39">
        <f t="shared" si="0"/>
        <v>108.11617950123204</v>
      </c>
      <c r="L5" s="39">
        <f t="shared" si="0"/>
        <v>125.05468720044881</v>
      </c>
      <c r="M5" s="39">
        <f t="shared" si="0"/>
        <v>90.178557078686765</v>
      </c>
      <c r="N5" s="39">
        <f t="shared" si="0"/>
        <v>166.99094504900077</v>
      </c>
      <c r="O5" s="39">
        <f t="shared" si="0"/>
        <v>94.91814416234142</v>
      </c>
      <c r="P5" s="39">
        <f t="shared" si="0"/>
        <v>90.405074959254662</v>
      </c>
      <c r="Q5" s="39">
        <f t="shared" si="0"/>
        <v>95.249978628799653</v>
      </c>
      <c r="R5" s="39">
        <f t="shared" si="0"/>
        <v>138.6075447825045</v>
      </c>
      <c r="S5" s="39">
        <f t="shared" si="0"/>
        <v>112.20438833995875</v>
      </c>
      <c r="T5" s="39">
        <f t="shared" si="0"/>
        <v>101.17508972300905</v>
      </c>
      <c r="U5" s="39">
        <f t="shared" si="0"/>
        <v>127.8510104312103</v>
      </c>
      <c r="V5" s="39">
        <f t="shared" si="0"/>
        <v>187.25668210754921</v>
      </c>
      <c r="W5" s="39">
        <f t="shared" si="0"/>
        <v>82.262530138494924</v>
      </c>
      <c r="X5" s="39">
        <f t="shared" si="0"/>
        <v>175.30397415314621</v>
      </c>
      <c r="Y5" s="39">
        <f t="shared" si="0"/>
        <v>190.09284852876539</v>
      </c>
      <c r="Z5" s="39">
        <f t="shared" si="0"/>
        <v>257.96708652642252</v>
      </c>
      <c r="AA5" s="39">
        <f t="shared" ref="AA5:AB5" si="1">+SUMPRODUCT($B$2:$B$4,AA2:AA4)/(SUM($B$2:$B$4))</f>
        <v>202.05160126668548</v>
      </c>
      <c r="AB5" s="39">
        <f t="shared" si="1"/>
        <v>158.98516457821134</v>
      </c>
      <c r="AC5" s="39">
        <f t="shared" ref="AC5" si="2">+SUMPRODUCT($B$2:$B$4,AC2:AC4)/(SUM($B$2:$B$4))</f>
        <v>214.90019323506269</v>
      </c>
    </row>
    <row r="6" spans="1:29" ht="21" customHeight="1" x14ac:dyDescent="0.3">
      <c r="A6" s="1" t="s">
        <v>39</v>
      </c>
      <c r="B6" s="27">
        <v>4210.1412008750149</v>
      </c>
      <c r="C6" s="27">
        <v>100.64299655694201</v>
      </c>
      <c r="D6" s="27">
        <v>125.26594387499426</v>
      </c>
      <c r="E6" s="27">
        <v>126.61305804588996</v>
      </c>
      <c r="F6" s="27">
        <v>144.72200698841965</v>
      </c>
      <c r="G6" s="27">
        <v>157.57258550215104</v>
      </c>
      <c r="H6" s="27">
        <v>151.71714233042459</v>
      </c>
      <c r="I6" s="27">
        <v>187.03593369287407</v>
      </c>
      <c r="J6" s="27">
        <v>198.89080884848872</v>
      </c>
      <c r="K6" s="27">
        <v>207.54573647348036</v>
      </c>
      <c r="L6" s="27">
        <v>151.27286582734067</v>
      </c>
      <c r="M6" s="27">
        <v>151.27286582734067</v>
      </c>
      <c r="N6" s="27">
        <v>145.84740471899676</v>
      </c>
      <c r="O6" s="27">
        <v>142.42476741383041</v>
      </c>
      <c r="P6" s="27">
        <v>164.31371522493143</v>
      </c>
      <c r="Q6" s="27">
        <v>131.03769166108697</v>
      </c>
      <c r="R6" s="27">
        <v>124.12386046074305</v>
      </c>
      <c r="S6" s="27">
        <v>191.28645105675957</v>
      </c>
      <c r="T6" s="27">
        <v>229.36554724912071</v>
      </c>
      <c r="U6" s="27">
        <v>118.34070777979181</v>
      </c>
      <c r="V6" s="81">
        <v>76.476347255334247</v>
      </c>
      <c r="W6" s="27">
        <f>'[1]HISTORIQUE DES INDICES ELE-ok'!$Y$44</f>
        <v>141.77357750715146</v>
      </c>
      <c r="X6" s="27">
        <f>'[2]HISTORIQUE DES INDICES ELE-ok'!$Z$44</f>
        <v>156.2052551683646</v>
      </c>
      <c r="Y6" s="27">
        <f>'[3]HISTORIQUE DES INDICES ELE-ok'!$AA$44</f>
        <v>413.74710396486154</v>
      </c>
      <c r="Z6" s="27">
        <f>'[4]HISTORIQUE DES INDICES ELE-ok'!$AB$44</f>
        <v>328.18027975340095</v>
      </c>
      <c r="AA6" s="27">
        <f>'[10]HISTORIQUE DES INDICES ELE-ok'!$AC$44</f>
        <v>194.48020210729462</v>
      </c>
      <c r="AB6" s="27">
        <f>'[8]HISTORIQUE DES INDICES ELE-ok'!$AD$44</f>
        <v>329.67087763452088</v>
      </c>
      <c r="AC6" s="27">
        <f>'[7]HISTORIQUE DES INDICES ELE-ok'!$AE$44</f>
        <v>268.44983799774349</v>
      </c>
    </row>
    <row r="7" spans="1:29" ht="31.5" customHeight="1" x14ac:dyDescent="0.3">
      <c r="A7" s="6" t="s">
        <v>40</v>
      </c>
      <c r="B7" s="27">
        <v>485.13565149218641</v>
      </c>
      <c r="C7" s="27">
        <v>96.2049498491657</v>
      </c>
      <c r="D7" s="27">
        <v>128.03597410902893</v>
      </c>
      <c r="E7" s="27">
        <v>124.89487474650733</v>
      </c>
      <c r="F7" s="27">
        <v>52.717855176549712</v>
      </c>
      <c r="G7" s="27">
        <v>14.73786111976518</v>
      </c>
      <c r="H7" s="27">
        <v>11.790057327865656</v>
      </c>
      <c r="I7" s="27">
        <v>13.61379093152267</v>
      </c>
      <c r="J7" s="27">
        <v>37.882802999400504</v>
      </c>
      <c r="K7" s="27">
        <v>42.426792818567037</v>
      </c>
      <c r="L7" s="27">
        <v>68.369142276866285</v>
      </c>
      <c r="M7" s="27">
        <v>68.369142276866285</v>
      </c>
      <c r="N7" s="27">
        <v>87.9599990831219</v>
      </c>
      <c r="O7" s="27">
        <v>55.663344960090193</v>
      </c>
      <c r="P7" s="27">
        <v>77.01670713147918</v>
      </c>
      <c r="Q7" s="27">
        <v>2.3551729986503571</v>
      </c>
      <c r="R7" s="27">
        <v>13.333245235450745</v>
      </c>
      <c r="S7" s="27">
        <v>84.369945364194166</v>
      </c>
      <c r="T7" s="27">
        <v>63.782350113183455</v>
      </c>
      <c r="U7" s="27">
        <v>93.956815683870545</v>
      </c>
      <c r="V7" s="27">
        <v>88.148120673437276</v>
      </c>
      <c r="W7" s="27">
        <f>'[1]HISTORIQUE DES INDICES ELE-ok'!$Y$45</f>
        <v>111.01448412178389</v>
      </c>
      <c r="X7" s="27">
        <f>'[2]HISTORIQUE DES INDICES ELE-ok'!$Z$45</f>
        <v>93.51762429751291</v>
      </c>
      <c r="Y7" s="27">
        <f>'[3]HISTORIQUE DES INDICES ELE-ok'!$AA$45</f>
        <v>147.24256670758976</v>
      </c>
      <c r="Z7" s="27">
        <f>'[4]HISTORIQUE DES INDICES ELE-ok'!$AB$45</f>
        <v>20.689134037776181</v>
      </c>
      <c r="AA7" s="27">
        <f>'[10]HISTORIQUE DES INDICES ELE-ok'!$AC$45</f>
        <v>136.48036989336885</v>
      </c>
      <c r="AB7" s="27">
        <f>'[8]HISTORIQUE DES INDICES ELE-ok'!$AD$45</f>
        <v>19.170953974233989</v>
      </c>
      <c r="AC7" s="27">
        <f>'[7]HISTORIQUE DES INDICES ELE-ok'!$AE$45</f>
        <v>25.533969832743608</v>
      </c>
    </row>
    <row r="8" spans="1:29" ht="25.5" customHeight="1" x14ac:dyDescent="0.3">
      <c r="A8" s="1" t="s">
        <v>54</v>
      </c>
      <c r="B8" s="27">
        <v>214.10277608867324</v>
      </c>
      <c r="C8" s="27">
        <v>117.8612180035888</v>
      </c>
      <c r="D8" s="27">
        <v>93.582421388287884</v>
      </c>
      <c r="E8" s="27">
        <v>152.81580812265125</v>
      </c>
      <c r="F8" s="27">
        <v>35.901906957925455</v>
      </c>
      <c r="G8" s="27">
        <v>20.152463254114476</v>
      </c>
      <c r="H8" s="27">
        <v>24.735932698225586</v>
      </c>
      <c r="I8" s="27">
        <v>26.983824751317055</v>
      </c>
      <c r="J8" s="27">
        <v>18.685456360044196</v>
      </c>
      <c r="K8" s="27">
        <v>62.862288043576605</v>
      </c>
      <c r="L8" s="27">
        <v>104.55487039367067</v>
      </c>
      <c r="M8" s="27">
        <v>104.55487039367067</v>
      </c>
      <c r="N8" s="27">
        <v>162.80965013384295</v>
      </c>
      <c r="O8" s="27">
        <v>183.33905549019508</v>
      </c>
      <c r="P8" s="27">
        <v>62.319258733244098</v>
      </c>
      <c r="Q8" s="27">
        <v>143.10903318160027</v>
      </c>
      <c r="R8" s="27">
        <v>126.29941800055829</v>
      </c>
      <c r="S8" s="27">
        <v>4.4160001797925741</v>
      </c>
      <c r="T8" s="27">
        <v>3.4355860916969383</v>
      </c>
      <c r="U8" s="27">
        <v>4.7698089802521615</v>
      </c>
      <c r="V8" s="27">
        <v>2.6941487792883807</v>
      </c>
      <c r="W8" s="27">
        <f>'[1]HISTORIQUE DES INDICES ELE-ok'!$Y$47</f>
        <v>3.7366990368916828</v>
      </c>
      <c r="X8" s="27">
        <f>'[2]HISTORIQUE DES INDICES ELE-ok'!$Z$47</f>
        <v>29.352634333847064</v>
      </c>
      <c r="Y8" s="27">
        <f>'[3]HISTORIQUE DES INDICES ELE-ok'!$AA$47</f>
        <v>51.269353099698726</v>
      </c>
      <c r="Z8" s="27">
        <f>'[4]HISTORIQUE DES INDICES ELE-ok'!$AB$47</f>
        <v>24.552111090490591</v>
      </c>
      <c r="AA8" s="27">
        <v>246.42730443855058</v>
      </c>
      <c r="AB8" s="27">
        <v>374.78661129769097</v>
      </c>
      <c r="AC8" s="27">
        <f>'[7]HISTORIQUE DES INDICES ELE-ok'!$AE$47</f>
        <v>268.68828864280437</v>
      </c>
    </row>
    <row r="9" spans="1:29" ht="28.5" customHeight="1" x14ac:dyDescent="0.3">
      <c r="A9" s="38" t="s">
        <v>41</v>
      </c>
      <c r="B9">
        <f>SUM(B6:B8)</f>
        <v>4909.3796284558748</v>
      </c>
      <c r="C9" s="39">
        <f>+SUMPRODUCT($B$6:$B$8,C6:C8)/(SUM($B$6:$B$8))</f>
        <v>100.95534036535697</v>
      </c>
      <c r="D9" s="39">
        <f t="shared" ref="D9:Y9" si="3">+SUMPRODUCT($B$6:$B$8,D6:D8)/(SUM($B$6:$B$8))</f>
        <v>124.15792410261803</v>
      </c>
      <c r="E9" s="39">
        <f t="shared" si="3"/>
        <v>127.58599758606677</v>
      </c>
      <c r="F9" s="39">
        <f t="shared" si="3"/>
        <v>130.88458051476553</v>
      </c>
      <c r="G9" s="39">
        <f t="shared" si="3"/>
        <v>137.46490302420139</v>
      </c>
      <c r="H9" s="39">
        <f t="shared" si="3"/>
        <v>132.3520383391953</v>
      </c>
      <c r="I9" s="39">
        <f t="shared" si="3"/>
        <v>162.91865737375318</v>
      </c>
      <c r="J9" s="39">
        <f t="shared" si="3"/>
        <v>175.12137179569103</v>
      </c>
      <c r="K9" s="39">
        <f t="shared" si="3"/>
        <v>184.91920875034498</v>
      </c>
      <c r="L9" s="39">
        <f t="shared" si="3"/>
        <v>141.04305916086571</v>
      </c>
      <c r="M9" s="39">
        <f t="shared" si="3"/>
        <v>141.04305916086571</v>
      </c>
      <c r="N9" s="39">
        <f t="shared" si="3"/>
        <v>140.86682015132351</v>
      </c>
      <c r="O9" s="39">
        <f t="shared" si="3"/>
        <v>135.63547852803154</v>
      </c>
      <c r="P9" s="39">
        <f t="shared" si="3"/>
        <v>151.23911272256797</v>
      </c>
      <c r="Q9" s="39">
        <f t="shared" si="3"/>
        <v>118.84797028581765</v>
      </c>
      <c r="R9" s="39">
        <f t="shared" si="3"/>
        <v>113.27061862161354</v>
      </c>
      <c r="S9" s="39">
        <f t="shared" si="3"/>
        <v>172.57156284286324</v>
      </c>
      <c r="T9" s="39">
        <f t="shared" si="3"/>
        <v>203.1499041649877</v>
      </c>
      <c r="U9" s="39">
        <f t="shared" si="3"/>
        <v>110.97820114367212</v>
      </c>
      <c r="V9" s="39">
        <f t="shared" si="3"/>
        <v>74.412017159604034</v>
      </c>
      <c r="W9" s="39">
        <f t="shared" si="3"/>
        <v>132.71410053492437</v>
      </c>
      <c r="X9" s="39">
        <f t="shared" si="3"/>
        <v>144.47841648916997</v>
      </c>
      <c r="Y9" s="39">
        <f t="shared" si="3"/>
        <v>371.60362338346374</v>
      </c>
      <c r="Z9" s="39">
        <f t="shared" ref="Z9:AB9" si="4">+SUMPRODUCT($B$6:$B$8,Z6:Z8)/(SUM($B$6:$B$8))</f>
        <v>284.55306667889619</v>
      </c>
      <c r="AA9" s="39">
        <f t="shared" si="4"/>
        <v>191.01423107705915</v>
      </c>
      <c r="AB9" s="39">
        <f t="shared" si="4"/>
        <v>300.95540040527555</v>
      </c>
      <c r="AC9" s="39">
        <f t="shared" ref="AC9" si="5">+SUMPRODUCT($B$6:$B$8,AC6:AC8)/(SUM($B$6:$B$8))</f>
        <v>244.45574833065464</v>
      </c>
    </row>
    <row r="10" spans="1:29" ht="26.25" customHeight="1" x14ac:dyDescent="0.3">
      <c r="A10" s="1" t="s">
        <v>33</v>
      </c>
      <c r="B10" s="27">
        <v>491.01643876678241</v>
      </c>
      <c r="C10" s="27">
        <v>113.68590754198524</v>
      </c>
      <c r="D10" s="27">
        <v>91.595851854322845</v>
      </c>
      <c r="E10" s="27">
        <v>102.57727775144824</v>
      </c>
      <c r="F10" s="27">
        <v>92.140962852243675</v>
      </c>
      <c r="G10" s="27">
        <v>146.07384667948639</v>
      </c>
      <c r="H10" s="27">
        <v>98.175022027878882</v>
      </c>
      <c r="I10" s="27">
        <v>109.83633113670953</v>
      </c>
      <c r="J10" s="27">
        <v>137.6526395413982</v>
      </c>
      <c r="K10" s="27">
        <v>126.18374118490821</v>
      </c>
      <c r="L10" s="27">
        <v>92.331638838228542</v>
      </c>
      <c r="M10" s="27">
        <v>92.331638838228542</v>
      </c>
      <c r="N10" s="27">
        <v>112.62080956243062</v>
      </c>
      <c r="O10" s="27">
        <v>127.96587369965759</v>
      </c>
      <c r="P10" s="27">
        <v>132.09818244528583</v>
      </c>
      <c r="Q10" s="27">
        <v>128.43015901200656</v>
      </c>
      <c r="R10" s="27">
        <v>145.02804409134797</v>
      </c>
      <c r="S10" s="27">
        <v>123.93439747720024</v>
      </c>
      <c r="T10" s="27">
        <v>133.22772450444032</v>
      </c>
      <c r="U10" s="27">
        <v>135.63268710779718</v>
      </c>
      <c r="V10" s="27">
        <v>139.62187508827211</v>
      </c>
      <c r="W10" s="27">
        <f>'[2]HISTORIQUE DES INDICES ELE-ok'!$Y$35</f>
        <v>165.22423539524723</v>
      </c>
      <c r="X10" s="27">
        <f>'[2]HISTORIQUE DES INDICES ELE-ok'!$Z$35</f>
        <v>182.79415605638565</v>
      </c>
      <c r="Y10" s="27">
        <f>'[3]HISTORIQUE DES INDICES ELE-ok'!$AA$35</f>
        <v>196.79249384313621</v>
      </c>
      <c r="Z10" s="27">
        <f>'[4]HISTORIQUE DES INDICES ELE-ok'!$AB$35</f>
        <v>240.38581173839989</v>
      </c>
      <c r="AA10" s="27">
        <f>'[10]HISTORIQUE DES INDICES ELE-ok'!$AC$35</f>
        <v>268.15360301604278</v>
      </c>
      <c r="AB10" s="27">
        <f>'[8]HISTORIQUE DES INDICES ELE-ok'!$AD$35</f>
        <v>266.53886584766281</v>
      </c>
      <c r="AC10" s="27">
        <f>'[7]HISTORIQUE DES INDICES ELE-ok'!$AE$35</f>
        <v>277.19685331185826</v>
      </c>
    </row>
    <row r="11" spans="1:29" ht="31.5" customHeight="1" x14ac:dyDescent="0.3">
      <c r="A11" s="6" t="s">
        <v>34</v>
      </c>
      <c r="B11" s="27">
        <v>212.13745072136908</v>
      </c>
      <c r="C11" s="27">
        <v>115.32524089177069</v>
      </c>
      <c r="D11" s="27">
        <v>105.13414508379424</v>
      </c>
      <c r="E11" s="27">
        <v>108.70788317785963</v>
      </c>
      <c r="F11" s="27">
        <v>70.83273084657543</v>
      </c>
      <c r="G11" s="27">
        <v>107.19637299065687</v>
      </c>
      <c r="H11" s="27">
        <v>125.01395017730283</v>
      </c>
      <c r="I11" s="27">
        <v>132.60609747849207</v>
      </c>
      <c r="J11" s="27">
        <v>109.32544455454517</v>
      </c>
      <c r="K11" s="27">
        <v>122.99880586135043</v>
      </c>
      <c r="L11" s="27">
        <v>142.26016631332106</v>
      </c>
      <c r="M11" s="27">
        <v>142.26016631332106</v>
      </c>
      <c r="N11" s="27">
        <v>118.71655579203244</v>
      </c>
      <c r="O11" s="27">
        <v>128.67478534265081</v>
      </c>
      <c r="P11" s="27">
        <v>139.85946328918155</v>
      </c>
      <c r="Q11" s="64">
        <v>7.6133894097656754</v>
      </c>
      <c r="R11" s="64">
        <v>0.65196691607855084</v>
      </c>
      <c r="S11" s="27">
        <v>154.30398147032139</v>
      </c>
      <c r="T11" s="27">
        <v>134.84523979573666</v>
      </c>
      <c r="U11" s="27">
        <v>144.49350198723209</v>
      </c>
      <c r="V11" s="27">
        <v>131.10991213429861</v>
      </c>
      <c r="W11" s="27">
        <f>'[1]HISTORIQUE DES INDICES ELE-ok'!$Y$36</f>
        <v>136.52336674879805</v>
      </c>
      <c r="X11" s="27">
        <f>'[2]HISTORIQUE DES INDICES ELE-ok'!$Z$36</f>
        <v>184.13960617624798</v>
      </c>
      <c r="Y11" s="27">
        <f>'[3]HISTORIQUE DES INDICES ELE-ok'!$AA$36</f>
        <v>180.50930288823668</v>
      </c>
      <c r="Z11" s="27">
        <f>'[4]HISTORIQUE DES INDICES ELE-ok'!$AB$36</f>
        <v>195.72132463819844</v>
      </c>
      <c r="AA11" s="27">
        <f>'[10]HISTORIQUE DES INDICES ELE-ok'!$AC$36</f>
        <v>188.96844469144327</v>
      </c>
      <c r="AB11" s="27">
        <f>'[8]HISTORIQUE DES INDICES ELE-ok'!$AD$36</f>
        <v>236.48646509556326</v>
      </c>
      <c r="AC11" s="27">
        <f>'[7]HISTORIQUE DES INDICES ELE-ok'!$AE$36</f>
        <v>283.9346515156584</v>
      </c>
    </row>
    <row r="12" spans="1:29" ht="25.5" customHeight="1" x14ac:dyDescent="0.3">
      <c r="A12" s="1" t="s">
        <v>35</v>
      </c>
      <c r="B12" s="27">
        <v>177.33254194134889</v>
      </c>
      <c r="C12" s="27">
        <v>70.867750003010016</v>
      </c>
      <c r="D12" s="27">
        <v>90.0896081223121</v>
      </c>
      <c r="E12" s="27">
        <v>105.42754280851589</v>
      </c>
      <c r="F12" s="27">
        <v>133.61509906616197</v>
      </c>
      <c r="G12" s="27">
        <v>62.829424510591402</v>
      </c>
      <c r="H12" s="27">
        <v>84.827780657794946</v>
      </c>
      <c r="I12" s="27">
        <v>103.8297564542932</v>
      </c>
      <c r="J12" s="27">
        <v>100.78112526726257</v>
      </c>
      <c r="K12" s="27">
        <v>99.167366139490454</v>
      </c>
      <c r="L12" s="27">
        <v>98.423518181517665</v>
      </c>
      <c r="M12" s="27">
        <v>98.423518181517665</v>
      </c>
      <c r="N12" s="27">
        <v>81.461384621133718</v>
      </c>
      <c r="O12" s="27">
        <v>114.65266885850357</v>
      </c>
      <c r="P12" s="27">
        <v>122.67027712935895</v>
      </c>
      <c r="Q12" s="27">
        <v>152.56864943508668</v>
      </c>
      <c r="R12" s="27">
        <v>124.07406670111385</v>
      </c>
      <c r="S12" s="27">
        <v>114.56283164742602</v>
      </c>
      <c r="T12" s="64">
        <v>13.007187169266381</v>
      </c>
      <c r="U12" s="27">
        <v>126.99031537261956</v>
      </c>
      <c r="V12" s="27">
        <v>127.97074915468116</v>
      </c>
      <c r="W12" s="27">
        <f>'[1]HISTORIQUE DES INDICES ELE-ok'!$Y$37</f>
        <v>145.14152069649876</v>
      </c>
      <c r="X12" s="27">
        <f>'[2]HISTORIQUE DES INDICES ELE-ok'!$Z$37</f>
        <v>169.4711268521678</v>
      </c>
      <c r="Y12" s="27">
        <f>'[3]HISTORIQUE DES INDICES ELE-ok'!$AA$37</f>
        <v>150.27811333548365</v>
      </c>
      <c r="Z12" s="27">
        <f>'[4]HISTORIQUE DES INDICES ELE-ok'!$AB$37</f>
        <v>209.93572245195395</v>
      </c>
      <c r="AA12" s="27">
        <f>'[10]HISTORIQUE DES INDICES ELE-ok'!$AC$37</f>
        <v>172.60452245652394</v>
      </c>
      <c r="AB12" s="27">
        <f>'[8]HISTORIQUE DES INDICES ELE-ok'!$AD$37</f>
        <v>194.87501307285896</v>
      </c>
      <c r="AC12" s="27">
        <f>'[7]HISTORIQUE DES INDICES ELE-ok'!$AE$37</f>
        <v>243.55780593272686</v>
      </c>
    </row>
    <row r="13" spans="1:29" ht="23.25" customHeight="1" x14ac:dyDescent="0.3">
      <c r="A13" s="1" t="s">
        <v>36</v>
      </c>
      <c r="B13" s="27">
        <v>87.345983049040385</v>
      </c>
      <c r="C13" s="27">
        <v>93.646729189949809</v>
      </c>
      <c r="D13" s="27">
        <v>108.04909858560711</v>
      </c>
      <c r="E13" s="27">
        <v>95.356933645838623</v>
      </c>
      <c r="F13" s="27">
        <v>102.94723857860446</v>
      </c>
      <c r="G13" s="27">
        <v>105.46392742149017</v>
      </c>
      <c r="H13" s="27">
        <v>182.11213514744546</v>
      </c>
      <c r="I13" s="27">
        <v>160.72003389827609</v>
      </c>
      <c r="J13" s="27">
        <v>173.51316827718986</v>
      </c>
      <c r="K13" s="27">
        <v>99.379836237281125</v>
      </c>
      <c r="L13" s="27">
        <v>140.27491594786909</v>
      </c>
      <c r="M13" s="27">
        <v>123.79729240978919</v>
      </c>
      <c r="N13" s="27">
        <v>133.65141799158511</v>
      </c>
      <c r="O13" s="27">
        <v>99.379836237281125</v>
      </c>
      <c r="P13" s="27">
        <v>125.54743445359759</v>
      </c>
      <c r="Q13" s="27">
        <v>129.78884795643529</v>
      </c>
      <c r="R13" s="27">
        <v>93.344534210104243</v>
      </c>
      <c r="S13" s="27">
        <v>118.9631410058865</v>
      </c>
      <c r="T13" s="27">
        <v>136.43851172257138</v>
      </c>
      <c r="U13" s="27">
        <v>123.79729240978919</v>
      </c>
      <c r="V13" s="27">
        <v>149.18474112792143</v>
      </c>
      <c r="W13" s="27">
        <f>'[1]HISTORIQUE DES INDICES ELE-ok'!$Y$38</f>
        <v>131.5819253217656</v>
      </c>
      <c r="X13" s="27">
        <f>'[2]HISTORIQUE DES INDICES ELE-ok'!$Z$38</f>
        <v>130.99297308808448</v>
      </c>
      <c r="Y13" s="27">
        <f>'[3]HISTORIQUE DES INDICES ELE-ok'!$AA$38</f>
        <v>157.58513155634012</v>
      </c>
      <c r="Z13" s="27">
        <f>'[4]HISTORIQUE DES INDICES ELE-ok'!$AB$38</f>
        <v>157.58513155634012</v>
      </c>
      <c r="AA13" s="27">
        <f>'[10]HISTORIQUE DES INDICES ELE-ok'!$AC$38</f>
        <v>151.53454865833277</v>
      </c>
      <c r="AB13" s="27">
        <f>'[8]HISTORIQUE DES INDICES ELE-ok'!$AD$38</f>
        <v>66.967051511403696</v>
      </c>
      <c r="AC13" s="27">
        <f>'[7]HISTORIQUE DES INDICES ELE-ok'!$AE$38</f>
        <v>217.12763929238196</v>
      </c>
    </row>
    <row r="14" spans="1:29" ht="23.25" customHeight="1" x14ac:dyDescent="0.3">
      <c r="A14" s="63" t="s">
        <v>64</v>
      </c>
      <c r="B14" s="27">
        <v>77.190949254829519</v>
      </c>
      <c r="C14" s="27">
        <v>88.719784246244501</v>
      </c>
      <c r="D14" s="27">
        <v>81.267113866074439</v>
      </c>
      <c r="E14" s="27">
        <v>113.05308529097695</v>
      </c>
      <c r="F14" s="27">
        <v>118.02128446141576</v>
      </c>
      <c r="G14" s="27">
        <v>128.82606482779187</v>
      </c>
      <c r="H14" s="27">
        <v>126.38089135690032</v>
      </c>
      <c r="I14" s="27">
        <v>176.41898924027993</v>
      </c>
      <c r="J14" s="27">
        <v>34.267613803220215</v>
      </c>
      <c r="K14" s="27">
        <v>113.86214020082973</v>
      </c>
      <c r="L14" s="27">
        <v>114.07242327071774</v>
      </c>
      <c r="M14" s="27">
        <v>114.07242327071774</v>
      </c>
      <c r="N14" s="27">
        <v>129.59321412282216</v>
      </c>
      <c r="O14" s="27">
        <v>139.14080594884052</v>
      </c>
      <c r="P14" s="27">
        <v>155.69153772894498</v>
      </c>
      <c r="Q14" s="27">
        <v>115.24861240051328</v>
      </c>
      <c r="R14" s="27">
        <v>120.35251240360105</v>
      </c>
      <c r="S14" s="27">
        <v>108.25714825555195</v>
      </c>
      <c r="T14" s="27">
        <v>164.47353607352426</v>
      </c>
      <c r="U14" s="27">
        <v>142.41017764012079</v>
      </c>
      <c r="V14" s="27">
        <v>134.85120556337426</v>
      </c>
      <c r="W14" s="27">
        <f>'[1]HISTORIQUE DES INDICES ELE-ok'!$Y$40</f>
        <v>157.24390670651562</v>
      </c>
      <c r="X14" s="27">
        <f>'[2]HISTORIQUE DES INDICES ELE-ok'!$Z$39</f>
        <v>82.252693986438985</v>
      </c>
      <c r="Y14" s="27">
        <f>'[3]HISTORIQUE DES INDICES ELE-ok'!$AA$39</f>
        <v>27.765905590149604</v>
      </c>
      <c r="Z14" s="27">
        <f>'[4]HISTORIQUE DES INDICES ELE-ok'!$AB$39</f>
        <v>76.488136161917254</v>
      </c>
      <c r="AA14" s="27">
        <f>'[10]HISTORIQUE DES INDICES ELE-ok'!$AC$39</f>
        <v>69.403492685221906</v>
      </c>
      <c r="AB14" s="27">
        <f>'[8]HISTORIQUE DES INDICES ELE-ok'!$AD$39</f>
        <v>11.700546211046953</v>
      </c>
      <c r="AC14" s="27">
        <f>'[7]HISTORIQUE DES INDICES ELE-ok'!$AE$39</f>
        <v>13.925338332913261</v>
      </c>
    </row>
    <row r="15" spans="1:29" ht="22.5" customHeight="1" x14ac:dyDescent="0.3">
      <c r="A15" s="1" t="s">
        <v>37</v>
      </c>
      <c r="B15" s="27">
        <v>46.326642291621127</v>
      </c>
      <c r="C15" s="27">
        <v>88.719784246244501</v>
      </c>
      <c r="D15" s="27">
        <v>81.267113866074439</v>
      </c>
      <c r="E15" s="27">
        <v>113.05308529097695</v>
      </c>
      <c r="F15" s="27">
        <v>118.02128446141576</v>
      </c>
      <c r="G15" s="27">
        <v>128.82606482779187</v>
      </c>
      <c r="H15" s="27">
        <v>126.38089135690032</v>
      </c>
      <c r="I15" s="27">
        <v>176.41898924027993</v>
      </c>
      <c r="J15" s="27">
        <v>34.267613803220215</v>
      </c>
      <c r="K15" s="27">
        <v>113.86214020082973</v>
      </c>
      <c r="L15" s="27">
        <v>114.07242327071774</v>
      </c>
      <c r="M15" s="27">
        <v>114.07242327071774</v>
      </c>
      <c r="N15" s="27">
        <v>129.59321412282216</v>
      </c>
      <c r="O15" s="27">
        <v>139.14080594884052</v>
      </c>
      <c r="P15" s="27">
        <v>155.69153772894498</v>
      </c>
      <c r="Q15" s="27">
        <v>141.03201172986951</v>
      </c>
      <c r="R15" s="27">
        <v>143.91153600816719</v>
      </c>
      <c r="S15" s="27">
        <v>108.25714825555195</v>
      </c>
      <c r="T15" s="27">
        <v>164.47353607352426</v>
      </c>
      <c r="U15" s="27">
        <v>142.41017764012079</v>
      </c>
      <c r="V15" s="27">
        <v>134.85120556337426</v>
      </c>
      <c r="W15" s="27">
        <v>157.24390670651562</v>
      </c>
      <c r="X15" s="27">
        <f>'[3]HISTORIQUE DES INDICES ELE-ok'!$Z$40</f>
        <v>186.32560849742842</v>
      </c>
      <c r="Y15" s="27">
        <f>'[3]HISTORIQUE DES INDICES ELE-ok'!$AA$40</f>
        <v>185.80690766308348</v>
      </c>
      <c r="Z15" s="27">
        <f>'[4]HISTORIQUE DES INDICES ELE-ok'!$AB$40</f>
        <v>167.43372354906199</v>
      </c>
      <c r="AA15" s="27">
        <f>'[10]HISTORIQUE DES INDICES ELE-ok'!$AC$40</f>
        <v>188.10664382314997</v>
      </c>
      <c r="AB15" s="27">
        <f>'[8]HISTORIQUE DES INDICES ELE-ok'!$AD$40</f>
        <v>214.56362673079241</v>
      </c>
      <c r="AC15" s="27">
        <f>'[7]HISTORIQUE DES INDICES ELE-ok'!$AE$40</f>
        <v>200.9113813988275</v>
      </c>
    </row>
    <row r="16" spans="1:29" ht="21.75" customHeight="1" x14ac:dyDescent="0.3">
      <c r="A16" s="1" t="s">
        <v>38</v>
      </c>
      <c r="B16" s="27">
        <f>SUM(B10:B15)</f>
        <v>1091.3500060249912</v>
      </c>
      <c r="C16" s="27">
        <f>+SUMPRODUCT($B$10:$B$15,C10:C15)/(SUM($B$10:$B$15))</f>
        <v>102.61761065681148</v>
      </c>
      <c r="D16" s="27">
        <f t="shared" ref="D16:W16" si="6">+SUMPRODUCT($B$10:$B$15,D10:D15)/(SUM($B$10:$B$15))</f>
        <v>94.130526466350162</v>
      </c>
      <c r="E16" s="27">
        <f t="shared" si="6"/>
        <v>104.83984631663073</v>
      </c>
      <c r="F16" s="27">
        <f t="shared" si="6"/>
        <v>98.532129493648995</v>
      </c>
      <c r="G16" s="27">
        <f t="shared" si="6"/>
        <v>119.7882089105898</v>
      </c>
      <c r="H16" s="27">
        <f t="shared" si="6"/>
        <v>111.13340585185709</v>
      </c>
      <c r="I16" s="27">
        <f t="shared" si="6"/>
        <v>124.8945393598698</v>
      </c>
      <c r="J16" s="27">
        <f t="shared" si="6"/>
        <v>117.32426238866032</v>
      </c>
      <c r="K16" s="27">
        <f t="shared" si="6"/>
        <v>117.6349947934262</v>
      </c>
      <c r="L16" s="27">
        <f t="shared" si="6"/>
        <v>109.32437341903956</v>
      </c>
      <c r="M16" s="27">
        <f t="shared" si="6"/>
        <v>108.00559006053868</v>
      </c>
      <c r="N16" s="27">
        <f t="shared" si="6"/>
        <v>112.34673226201197</v>
      </c>
      <c r="O16" s="27">
        <f t="shared" si="6"/>
        <v>124.91730765275885</v>
      </c>
      <c r="P16" s="27">
        <f t="shared" si="6"/>
        <v>134.22087159451257</v>
      </c>
      <c r="Q16" s="27">
        <f t="shared" si="6"/>
        <v>108.57929533503382</v>
      </c>
      <c r="R16" s="27">
        <f t="shared" si="6"/>
        <v>107.63014830254043</v>
      </c>
      <c r="S16" s="27">
        <f t="shared" si="6"/>
        <v>126.14267820702344</v>
      </c>
      <c r="T16" s="27">
        <f t="shared" si="6"/>
        <v>117.80094019234969</v>
      </c>
      <c r="U16" s="27">
        <f t="shared" si="6"/>
        <v>135.77059158703474</v>
      </c>
      <c r="V16" s="27">
        <f t="shared" si="6"/>
        <v>136.29955543395758</v>
      </c>
      <c r="W16" s="27">
        <f t="shared" si="6"/>
        <v>152.78635615887902</v>
      </c>
      <c r="X16" s="27">
        <f>'[2]HISTORIQUE DES INDICES ELE-ok'!$Z$41</f>
        <v>89.662258130775939</v>
      </c>
      <c r="Y16" s="27">
        <f>'[3]HISTORIQUE DES INDICES ELE-ok'!$AA$41</f>
        <v>78.360082898000229</v>
      </c>
      <c r="Z16" s="27">
        <f>'[4]HISTORIQUE DES INDICES ELE-ok'!$AB$41</f>
        <v>90.918885920556065</v>
      </c>
      <c r="AA16" s="27">
        <f>'[10]HISTORIQUE DES INDICES ELE-ok'!$AC$41</f>
        <v>141.90718077303563</v>
      </c>
      <c r="AB16" s="27">
        <f>'[8]HISTORIQUE DES INDICES ELE-ok'!$AD$41</f>
        <v>106.48819049984039</v>
      </c>
      <c r="AC16" s="27">
        <f>'[7]HISTORIQUE DES INDICES ELE-ok'!$AE$41</f>
        <v>73.075462565835693</v>
      </c>
    </row>
    <row r="17" spans="1:29" ht="28.5" customHeight="1" x14ac:dyDescent="0.3">
      <c r="A17" s="38" t="s">
        <v>42</v>
      </c>
      <c r="B17" s="39">
        <f>SUM(B10:B16)</f>
        <v>2182.7000120499824</v>
      </c>
      <c r="C17" s="39">
        <f>+SUMPRODUCT($B$10:$B$16,C10:C16)/(SUM($B$10:$B$16))</f>
        <v>102.61761065681148</v>
      </c>
      <c r="D17" s="39">
        <f>+SUMPRODUCT($B$10:$B$16,D10:D16)/(SUM($B$10:$B$16))</f>
        <v>94.130526466350162</v>
      </c>
      <c r="E17" s="39">
        <f>+SUMPRODUCT($B$10:$B$16,E10:E16)/(SUM($B$10:$B$16))</f>
        <v>104.83984631663073</v>
      </c>
      <c r="F17" s="39">
        <f>+SUMPRODUCT($B$10:$B$16,F10:F16)/(SUM($B$10:$B$16))</f>
        <v>98.532129493648995</v>
      </c>
      <c r="G17" s="39">
        <f t="shared" ref="G17:Y17" si="7">+SUMPRODUCT($B$10:$B$16,G10:G16)/(SUM($B$10:$B$16))</f>
        <v>119.7882089105898</v>
      </c>
      <c r="H17" s="39">
        <f t="shared" si="7"/>
        <v>111.13340585185709</v>
      </c>
      <c r="I17" s="39">
        <f t="shared" si="7"/>
        <v>124.8945393598698</v>
      </c>
      <c r="J17" s="39">
        <f t="shared" si="7"/>
        <v>117.32426238866032</v>
      </c>
      <c r="K17" s="39">
        <f t="shared" si="7"/>
        <v>117.6349947934262</v>
      </c>
      <c r="L17" s="39">
        <f t="shared" si="7"/>
        <v>109.32437341903956</v>
      </c>
      <c r="M17" s="39">
        <f t="shared" si="7"/>
        <v>108.00559006053868</v>
      </c>
      <c r="N17" s="39">
        <f t="shared" si="7"/>
        <v>112.34673226201197</v>
      </c>
      <c r="O17" s="39">
        <f t="shared" si="7"/>
        <v>124.91730765275885</v>
      </c>
      <c r="P17" s="39">
        <f t="shared" si="7"/>
        <v>134.22087159451257</v>
      </c>
      <c r="Q17" s="39">
        <f t="shared" si="7"/>
        <v>108.57929533503382</v>
      </c>
      <c r="R17" s="39">
        <f t="shared" si="7"/>
        <v>107.63014830254043</v>
      </c>
      <c r="S17" s="39">
        <f t="shared" si="7"/>
        <v>126.14267820702344</v>
      </c>
      <c r="T17" s="39">
        <f t="shared" si="7"/>
        <v>117.80094019234969</v>
      </c>
      <c r="U17" s="39">
        <f t="shared" si="7"/>
        <v>135.77059158703474</v>
      </c>
      <c r="V17" s="39">
        <f t="shared" si="7"/>
        <v>136.29955543395758</v>
      </c>
      <c r="W17" s="39">
        <f t="shared" si="7"/>
        <v>152.78635615887902</v>
      </c>
      <c r="X17" s="39">
        <f t="shared" si="7"/>
        <v>129.72291456122875</v>
      </c>
      <c r="Y17" s="39">
        <f t="shared" si="7"/>
        <v>124.4349306428649</v>
      </c>
      <c r="Z17" s="39">
        <f t="shared" ref="Z17:AC17" si="8">+SUMPRODUCT($B$10:$B$16,Z10:Z16)/(SUM($B$10:$B$16))</f>
        <v>148.17942482884274</v>
      </c>
      <c r="AA17" s="39">
        <f t="shared" si="8"/>
        <v>176.17698964907871</v>
      </c>
      <c r="AB17" s="39">
        <f t="shared" si="8"/>
        <v>159.66860264119151</v>
      </c>
      <c r="AC17" s="39">
        <f t="shared" si="8"/>
        <v>159.72451605863151</v>
      </c>
    </row>
    <row r="18" spans="1:29" ht="21.75" customHeight="1" x14ac:dyDescent="0.25">
      <c r="B18" s="16"/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>
      <pane xSplit="3600" ySplit="915" topLeftCell="S1" activePane="bottomRight"/>
      <selection pane="topRight" activeCell="B1" sqref="B1"/>
      <selection pane="bottomLeft" activeCell="A3" sqref="A3"/>
      <selection pane="bottomRight" activeCell="AC8" sqref="AC8"/>
    </sheetView>
  </sheetViews>
  <sheetFormatPr baseColWidth="10" defaultColWidth="8.7109375" defaultRowHeight="15" x14ac:dyDescent="0.25"/>
  <cols>
    <col min="1" max="1" width="30.5703125" customWidth="1"/>
    <col min="2" max="2" width="8.5703125" customWidth="1"/>
    <col min="3" max="3" width="9.85546875" customWidth="1"/>
    <col min="4" max="6" width="9.140625" customWidth="1"/>
    <col min="7" max="10" width="8.5703125" customWidth="1"/>
    <col min="11" max="11" width="10.140625" customWidth="1"/>
    <col min="12" max="13" width="10.7109375" customWidth="1"/>
    <col min="14" max="24" width="10" customWidth="1"/>
    <col min="25" max="27" width="9.140625" customWidth="1"/>
    <col min="28" max="28" width="9" customWidth="1"/>
    <col min="29" max="29" width="9.5703125" customWidth="1"/>
    <col min="30" max="30" width="10.140625" customWidth="1"/>
    <col min="31" max="31" width="9" customWidth="1"/>
  </cols>
  <sheetData>
    <row r="1" spans="1:29" ht="9.75" customHeight="1" x14ac:dyDescent="0.25">
      <c r="C1" s="16"/>
      <c r="D1" s="16"/>
      <c r="E1" s="18"/>
      <c r="F1" s="17"/>
      <c r="G1" s="16"/>
      <c r="H1" s="18"/>
      <c r="I1" s="17"/>
    </row>
    <row r="2" spans="1:29" ht="21" customHeight="1" x14ac:dyDescent="0.3">
      <c r="A2" s="1" t="s">
        <v>0</v>
      </c>
      <c r="B2" s="10" t="s">
        <v>1</v>
      </c>
      <c r="C2" s="11" t="s">
        <v>16</v>
      </c>
      <c r="D2" s="11" t="s">
        <v>17</v>
      </c>
      <c r="E2" s="11" t="s">
        <v>21</v>
      </c>
      <c r="F2" s="11" t="s">
        <v>23</v>
      </c>
      <c r="G2" s="11" t="s">
        <v>24</v>
      </c>
      <c r="H2" s="11" t="s">
        <v>25</v>
      </c>
      <c r="I2" s="11" t="s">
        <v>26</v>
      </c>
      <c r="J2" s="11" t="s">
        <v>27</v>
      </c>
      <c r="K2" s="11" t="s">
        <v>28</v>
      </c>
      <c r="L2" s="11" t="s">
        <v>29</v>
      </c>
      <c r="M2" s="11" t="s">
        <v>30</v>
      </c>
      <c r="N2" s="11" t="s">
        <v>31</v>
      </c>
      <c r="O2" s="11" t="s">
        <v>43</v>
      </c>
      <c r="P2" s="11" t="s">
        <v>44</v>
      </c>
      <c r="Q2" s="11" t="s">
        <v>45</v>
      </c>
      <c r="R2" s="11" t="s">
        <v>46</v>
      </c>
      <c r="S2" s="11" t="s">
        <v>50</v>
      </c>
      <c r="T2" s="11" t="s">
        <v>52</v>
      </c>
      <c r="U2" s="11" t="s">
        <v>53</v>
      </c>
      <c r="V2" s="11" t="s">
        <v>59</v>
      </c>
      <c r="W2" s="11" t="s">
        <v>60</v>
      </c>
      <c r="X2" s="11" t="s">
        <v>63</v>
      </c>
      <c r="Y2" s="11" t="s">
        <v>65</v>
      </c>
      <c r="Z2" s="11" t="s">
        <v>66</v>
      </c>
      <c r="AA2" s="11" t="s">
        <v>67</v>
      </c>
      <c r="AB2" s="76" t="s">
        <v>70</v>
      </c>
      <c r="AC2" s="76" t="s">
        <v>71</v>
      </c>
    </row>
    <row r="3" spans="1:29" ht="32.25" customHeight="1" x14ac:dyDescent="0.3">
      <c r="A3" s="65" t="s">
        <v>18</v>
      </c>
      <c r="B3" s="3">
        <f>Sheet2!B5</f>
        <v>669.52046140740254</v>
      </c>
      <c r="C3" s="3">
        <f>Sheet2!C5</f>
        <v>70.791945302578767</v>
      </c>
      <c r="D3" s="3">
        <f>Sheet2!D5</f>
        <v>92.456053209689102</v>
      </c>
      <c r="E3" s="3">
        <f>Sheet2!E5</f>
        <v>83.029106359150802</v>
      </c>
      <c r="F3" s="3">
        <f>Sheet2!F5</f>
        <v>105.78877602325933</v>
      </c>
      <c r="G3" s="3">
        <f>Sheet2!G5</f>
        <v>65.786470246683152</v>
      </c>
      <c r="H3" s="3">
        <f>Sheet2!H5</f>
        <v>116.13334319793204</v>
      </c>
      <c r="I3" s="3">
        <f>Sheet2!I5</f>
        <v>121.00712127859804</v>
      </c>
      <c r="J3" s="3">
        <f>Sheet2!J5</f>
        <v>167.24755404235137</v>
      </c>
      <c r="K3" s="3">
        <f>Sheet2!K5</f>
        <v>108.11617950123204</v>
      </c>
      <c r="L3" s="3">
        <f>Sheet2!L5</f>
        <v>125.05468720044881</v>
      </c>
      <c r="M3" s="3">
        <f>Sheet2!M5</f>
        <v>90.178557078686765</v>
      </c>
      <c r="N3" s="3">
        <f>Sheet2!N5</f>
        <v>166.99094504900077</v>
      </c>
      <c r="O3" s="3">
        <f>Sheet2!O5</f>
        <v>94.91814416234142</v>
      </c>
      <c r="P3" s="3">
        <f>Sheet2!P5</f>
        <v>90.405074959254662</v>
      </c>
      <c r="Q3" s="3">
        <f>Sheet2!Q5</f>
        <v>95.249978628799653</v>
      </c>
      <c r="R3" s="3">
        <f>Sheet2!R5</f>
        <v>138.6075447825045</v>
      </c>
      <c r="S3" s="3">
        <f>Sheet2!S5</f>
        <v>112.20438833995875</v>
      </c>
      <c r="T3" s="3">
        <f>Sheet2!T5</f>
        <v>101.17508972300905</v>
      </c>
      <c r="U3" s="3">
        <f>Sheet2!U5</f>
        <v>127.8510104312103</v>
      </c>
      <c r="V3" s="3">
        <f>Sheet2!V5</f>
        <v>187.25668210754921</v>
      </c>
      <c r="W3" s="3">
        <f>Sheet2!W5</f>
        <v>82.262530138494924</v>
      </c>
      <c r="X3" s="3">
        <f>Sheet2!X5</f>
        <v>175.30397415314621</v>
      </c>
      <c r="Y3" s="3">
        <f>Sheet2!Y5</f>
        <v>190.09284852876539</v>
      </c>
      <c r="Z3" s="3">
        <f>Sheet2!Z5</f>
        <v>257.96708652642252</v>
      </c>
      <c r="AA3" s="3">
        <f>Sheet2!AA5</f>
        <v>202.05160126668548</v>
      </c>
      <c r="AB3" s="3">
        <f>Sheet2!AB5</f>
        <v>158.98516457821134</v>
      </c>
      <c r="AC3" s="3">
        <f>Sheet2!AC5</f>
        <v>214.90019323506269</v>
      </c>
    </row>
    <row r="4" spans="1:29" ht="33" customHeight="1" x14ac:dyDescent="0.3">
      <c r="A4" s="65" t="s">
        <v>5</v>
      </c>
      <c r="B4" s="3">
        <f>Sheet1!B6</f>
        <v>264.79909972624165</v>
      </c>
      <c r="C4" s="3">
        <f>Sheet1!C6</f>
        <v>103.07363465881654</v>
      </c>
      <c r="D4" s="3">
        <f>Sheet1!D6</f>
        <v>84.107840898893372</v>
      </c>
      <c r="E4" s="3">
        <f>Sheet1!E6</f>
        <v>104.73212384329484</v>
      </c>
      <c r="F4" s="3">
        <f>Sheet1!F6</f>
        <v>108.08640059899524</v>
      </c>
      <c r="G4" s="3">
        <f>Sheet1!G6</f>
        <v>111.04205850686742</v>
      </c>
      <c r="H4" s="3">
        <f>Sheet1!H6</f>
        <v>229.5176959482244</v>
      </c>
      <c r="I4" s="3">
        <f>Sheet1!I6</f>
        <v>315.48886157492103</v>
      </c>
      <c r="J4" s="3">
        <f>Sheet1!J6</f>
        <v>158.20396121675259</v>
      </c>
      <c r="K4" s="3">
        <f>Sheet1!K6</f>
        <v>154.94827707085631</v>
      </c>
      <c r="L4" s="3">
        <f>Sheet1!L6</f>
        <v>150.27213334475388</v>
      </c>
      <c r="M4" s="3">
        <f>Sheet1!M6</f>
        <v>148.90430785794777</v>
      </c>
      <c r="N4" s="3">
        <f>Sheet1!N6</f>
        <v>158.56186685937746</v>
      </c>
      <c r="O4" s="3">
        <f>Sheet1!O6</f>
        <v>196.31001817168703</v>
      </c>
      <c r="P4" s="3">
        <f>Sheet1!P6</f>
        <v>253.50287849714303</v>
      </c>
      <c r="Q4" s="3">
        <f>Sheet1!Q6</f>
        <v>221.52367203966077</v>
      </c>
      <c r="R4" s="3">
        <f>Sheet1!R6</f>
        <v>87.503180783168176</v>
      </c>
      <c r="S4" s="3">
        <f>Sheet1!S6</f>
        <v>156.26573719728782</v>
      </c>
      <c r="T4" s="3">
        <f>Sheet1!T6</f>
        <v>58.928647097678976</v>
      </c>
      <c r="U4" s="3">
        <f>Sheet1!U6</f>
        <v>141.72070555706455</v>
      </c>
      <c r="V4" s="3">
        <f>Sheet1!V6</f>
        <v>195.05281311629801</v>
      </c>
      <c r="W4" s="3">
        <f>Sheet1!W6</f>
        <v>239.2111754086155</v>
      </c>
      <c r="X4" s="3">
        <f>Sheet1!X6</f>
        <v>252.63807186936356</v>
      </c>
      <c r="Y4" s="3">
        <f>Sheet1!Y6</f>
        <v>104.02307213225687</v>
      </c>
      <c r="Z4" s="3">
        <f>Sheet1!Z6</f>
        <v>95.197203480084525</v>
      </c>
      <c r="AA4" s="3">
        <f>Sheet1!AA6</f>
        <v>380.48360242884377</v>
      </c>
      <c r="AB4" s="3">
        <f>Sheet2!AB6</f>
        <v>329.67087763452088</v>
      </c>
      <c r="AC4" s="3">
        <f>Sheet2!AC4</f>
        <v>258.85954992708599</v>
      </c>
    </row>
    <row r="5" spans="1:29" ht="46.5" customHeight="1" x14ac:dyDescent="0.3">
      <c r="A5" s="66" t="s">
        <v>6</v>
      </c>
      <c r="B5" s="12">
        <f>Sheet1!B7</f>
        <v>934.31956113364413</v>
      </c>
      <c r="C5" s="12">
        <f>Sheet1!C7</f>
        <v>79.941023021557669</v>
      </c>
      <c r="D5" s="12">
        <f>Sheet1!D7</f>
        <v>90.090054255819368</v>
      </c>
      <c r="E5" s="12">
        <f>Sheet1!E7</f>
        <v>89.18004200280923</v>
      </c>
      <c r="F5" s="12">
        <f>Sheet1!F7</f>
        <v>106.4399546397335</v>
      </c>
      <c r="G5" s="12">
        <f>Sheet1!G7</f>
        <v>78.612530544872868</v>
      </c>
      <c r="H5" s="12">
        <f>Sheet1!H7</f>
        <v>148.26803862793111</v>
      </c>
      <c r="I5" s="12">
        <f>Sheet1!I7</f>
        <v>176.12593917124059</v>
      </c>
      <c r="J5" s="12">
        <f>Sheet1!J7</f>
        <v>164.68447462271081</v>
      </c>
      <c r="K5" s="12">
        <f>Sheet1!K7</f>
        <v>121.38904436524207</v>
      </c>
      <c r="L5" s="12">
        <f>Sheet1!L7</f>
        <v>132.2016605853417</v>
      </c>
      <c r="M5" s="12">
        <f>Sheet1!M7</f>
        <v>106.8222479356222</v>
      </c>
      <c r="N5" s="12">
        <f>Sheet1!N7</f>
        <v>164.60202758544455</v>
      </c>
      <c r="O5" s="12">
        <f>Sheet1!O7</f>
        <v>123.65400507555511</v>
      </c>
      <c r="P5" s="12">
        <f>Sheet1!P7</f>
        <v>136.62925064894964</v>
      </c>
      <c r="Q5" s="12">
        <f>Sheet1!Q7</f>
        <v>131.03769166108697</v>
      </c>
      <c r="R5" s="12">
        <f>Sheet1!R7</f>
        <v>124.12386046074305</v>
      </c>
      <c r="S5" s="12">
        <f>Sheet1!S7</f>
        <v>124.69198465656387</v>
      </c>
      <c r="T5" s="12">
        <f>Sheet1!T7</f>
        <v>88.755926971647625</v>
      </c>
      <c r="U5" s="12">
        <f>Sheet1!U7</f>
        <v>131.76932024133802</v>
      </c>
      <c r="V5" s="12">
        <f>Sheet1!V7</f>
        <v>189.46621357658933</v>
      </c>
      <c r="W5" s="12">
        <f>Sheet1!W7</f>
        <v>126.74394923706873</v>
      </c>
      <c r="X5" s="5">
        <f t="shared" ref="X5:AC5" si="0">((X3*$B$3)+(X4*$B$4))/$B$5</f>
        <v>197.22152817347398</v>
      </c>
      <c r="Y5" s="5">
        <f t="shared" si="0"/>
        <v>165.6994822207958</v>
      </c>
      <c r="Z5" s="5">
        <f t="shared" si="0"/>
        <v>211.83584804424893</v>
      </c>
      <c r="AA5" s="5">
        <f t="shared" si="0"/>
        <v>252.62170087239508</v>
      </c>
      <c r="AB5" s="5">
        <f t="shared" si="0"/>
        <v>207.35985888366153</v>
      </c>
      <c r="AC5" s="5">
        <f t="shared" si="0"/>
        <v>227.35888355988988</v>
      </c>
    </row>
    <row r="6" spans="1:29" ht="33" customHeight="1" x14ac:dyDescent="0.3">
      <c r="A6" s="67" t="s">
        <v>41</v>
      </c>
      <c r="B6" s="51">
        <f>[9]Sheet2!B9</f>
        <v>4909.3796284558748</v>
      </c>
      <c r="C6" s="51">
        <f>[9]Sheet2!C9</f>
        <v>100.95534036535697</v>
      </c>
      <c r="D6" s="51">
        <f>[9]Sheet2!D9</f>
        <v>124.15792410261803</v>
      </c>
      <c r="E6" s="51">
        <f>[9]Sheet2!E9</f>
        <v>127.58599758606677</v>
      </c>
      <c r="F6" s="51">
        <f>[9]Sheet2!F9</f>
        <v>130.88458051476553</v>
      </c>
      <c r="G6" s="51">
        <f>[9]Sheet2!G9</f>
        <v>137.46490302420139</v>
      </c>
      <c r="H6" s="51">
        <f>[9]Sheet2!H9</f>
        <v>132.3520383391953</v>
      </c>
      <c r="I6" s="51">
        <f>[9]Sheet2!I9</f>
        <v>162.91865737375318</v>
      </c>
      <c r="J6" s="51">
        <f>[9]Sheet2!J9</f>
        <v>175.12137179569103</v>
      </c>
      <c r="K6" s="51">
        <f>[9]Sheet2!K9</f>
        <v>184.91920875034498</v>
      </c>
      <c r="L6" s="51">
        <f>[9]Sheet2!L9</f>
        <v>141.04305916086571</v>
      </c>
      <c r="M6" s="51">
        <f>[9]Sheet2!M9</f>
        <v>141.04305916086571</v>
      </c>
      <c r="N6" s="51">
        <f>[9]Sheet2!N9</f>
        <v>140.86682015132351</v>
      </c>
      <c r="O6" s="51">
        <f>[9]Sheet2!O9</f>
        <v>135.63547852803154</v>
      </c>
      <c r="P6" s="51">
        <f>[9]Sheet2!P9</f>
        <v>151.23911272256797</v>
      </c>
      <c r="Q6" s="51">
        <f>[9]Sheet2!Q9</f>
        <v>118.84797028581765</v>
      </c>
      <c r="R6" s="51">
        <f>[9]Sheet2!R9</f>
        <v>113.27061862161354</v>
      </c>
      <c r="S6" s="51">
        <f>[9]Sheet2!S9</f>
        <v>172.57156284286324</v>
      </c>
      <c r="T6" s="51">
        <f>[9]Sheet2!T9</f>
        <v>203.1499041649877</v>
      </c>
      <c r="U6" s="51">
        <f>[9]Sheet2!U9</f>
        <v>110.97820114367212</v>
      </c>
      <c r="V6" s="51">
        <f>[9]Sheet2!V9</f>
        <v>74.412017159604034</v>
      </c>
      <c r="W6" s="51">
        <f>[9]Sheet2!W9</f>
        <v>132.71410053492437</v>
      </c>
      <c r="X6" s="51">
        <f>Sheet2!X9</f>
        <v>144.47841648916997</v>
      </c>
      <c r="Y6" s="51">
        <f>Sheet2!Y9</f>
        <v>371.60362338346374</v>
      </c>
      <c r="Z6" s="51">
        <f>Sheet2!Z9</f>
        <v>284.55306667889619</v>
      </c>
      <c r="AA6" s="51">
        <f>Sheet2!AA9</f>
        <v>191.01423107705915</v>
      </c>
      <c r="AB6" s="3">
        <f>Sheet2!AB9</f>
        <v>300.95540040527555</v>
      </c>
      <c r="AC6" s="3">
        <f>Sheet2!AC9</f>
        <v>244.45574833065464</v>
      </c>
    </row>
    <row r="7" spans="1:29" ht="35.25" customHeight="1" x14ac:dyDescent="0.3">
      <c r="A7" s="68" t="s">
        <v>42</v>
      </c>
      <c r="B7" s="51">
        <f>[9]Sheet2!B16</f>
        <v>1091.3500060249912</v>
      </c>
      <c r="C7" s="51">
        <f>[9]Sheet2!C16</f>
        <v>103.42626633139032</v>
      </c>
      <c r="D7" s="51">
        <f>[9]Sheet2!D16</f>
        <v>95.111542960829624</v>
      </c>
      <c r="E7" s="51">
        <f>[9]Sheet2!E16</f>
        <v>104.20749084078254</v>
      </c>
      <c r="F7" s="51">
        <f>[9]Sheet2!F16</f>
        <v>97.329763112920958</v>
      </c>
      <c r="G7" s="51">
        <f>[9]Sheet2!G16</f>
        <v>119.66437391065625</v>
      </c>
      <c r="H7" s="51">
        <f>[9]Sheet2!H16</f>
        <v>111.17537825946036</v>
      </c>
      <c r="I7" s="51">
        <f>[9]Sheet2!I16</f>
        <v>122.34890068881477</v>
      </c>
      <c r="J7" s="51">
        <f>[9]Sheet2!J16</f>
        <v>120.71193408432578</v>
      </c>
      <c r="K7" s="51">
        <f>[9]Sheet2!K16</f>
        <v>119.12476229773759</v>
      </c>
      <c r="L7" s="51">
        <f>[9]Sheet2!L16</f>
        <v>109.35491159990585</v>
      </c>
      <c r="M7" s="51">
        <f>[9]Sheet2!M16</f>
        <v>107.74568726531845</v>
      </c>
      <c r="N7" s="51">
        <f>[9]Sheet2!N16</f>
        <v>111.03304173648728</v>
      </c>
      <c r="O7" s="51">
        <f>[9]Sheet2!O16</f>
        <v>122.07833211926415</v>
      </c>
      <c r="P7" s="51">
        <f>[9]Sheet2!P16</f>
        <v>131.08336204708627</v>
      </c>
      <c r="Q7" s="51">
        <f>[9]Sheet2!Q16</f>
        <v>128.42456359119726</v>
      </c>
      <c r="R7" s="51">
        <f>[9]Sheet2!R16</f>
        <v>101.69437952149254</v>
      </c>
      <c r="S7" s="51">
        <f>[9]Sheet2!S16</f>
        <v>125.28566883952662</v>
      </c>
      <c r="T7" s="51">
        <f>[9]Sheet2!T16</f>
        <v>114.88089743497102</v>
      </c>
      <c r="U7" s="51">
        <f>[9]Sheet2!U16</f>
        <v>132.93883066496892</v>
      </c>
      <c r="V7" s="51">
        <f>[9]Sheet2!V16</f>
        <v>133.34994536915693</v>
      </c>
      <c r="W7" s="51">
        <f>[9]Sheet2!W16</f>
        <v>149.44988622615492</v>
      </c>
      <c r="X7" s="51">
        <f>Sheet2!X17</f>
        <v>129.72291456122875</v>
      </c>
      <c r="Y7" s="51">
        <f>Sheet2!Y17</f>
        <v>124.4349306428649</v>
      </c>
      <c r="Z7" s="51">
        <f>Sheet2!Z17</f>
        <v>148.17942482884274</v>
      </c>
      <c r="AA7" s="51">
        <f>Sheet2!AA17</f>
        <v>176.17698964907871</v>
      </c>
      <c r="AB7" s="3">
        <f>Sheet2!AB17</f>
        <v>159.66860264119151</v>
      </c>
      <c r="AC7" s="3">
        <f>Sheet2!AC17</f>
        <v>159.72451605863151</v>
      </c>
    </row>
    <row r="8" spans="1:29" ht="44.25" customHeight="1" x14ac:dyDescent="0.3">
      <c r="A8" s="66" t="s">
        <v>11</v>
      </c>
      <c r="B8" s="12">
        <f>[9]Sheet1!B13</f>
        <v>8131.9239515519685</v>
      </c>
      <c r="C8" s="12">
        <f>[9]Sheet1!C13</f>
        <v>99.233581883427831</v>
      </c>
      <c r="D8" s="12">
        <f>[9]Sheet1!D13</f>
        <v>112.61001870573757</v>
      </c>
      <c r="E8" s="12">
        <f>[9]Sheet1!E13</f>
        <v>122.03032178570223</v>
      </c>
      <c r="F8" s="12">
        <f>[9]Sheet1!F13</f>
        <v>120.37000322398688</v>
      </c>
      <c r="G8" s="12">
        <f>[9]Sheet1!G13</f>
        <v>120.75608950422868</v>
      </c>
      <c r="H8" s="12">
        <f>[9]Sheet1!H13</f>
        <v>125.00524167817393</v>
      </c>
      <c r="I8" s="12">
        <f>[9]Sheet1!I13</f>
        <v>147.84526772055153</v>
      </c>
      <c r="J8" s="12">
        <f>[9]Sheet1!J13</f>
        <v>156.82439203258525</v>
      </c>
      <c r="K8" s="12">
        <f>[9]Sheet1!K13</f>
        <v>164.04397594630967</v>
      </c>
      <c r="L8" s="12">
        <f>[9]Sheet1!L13</f>
        <v>137.13671530053145</v>
      </c>
      <c r="M8" s="12">
        <f>[9]Sheet1!M13</f>
        <v>117.63903226182724</v>
      </c>
      <c r="N8" s="12">
        <f>[9]Sheet1!N13</f>
        <v>142.49366870351508</v>
      </c>
      <c r="O8" s="12">
        <f>[9]Sheet1!O13</f>
        <v>115.4583652708142</v>
      </c>
      <c r="P8" s="12">
        <f>[9]Sheet1!P13</f>
        <v>124.73997076260956</v>
      </c>
      <c r="Q8" s="12">
        <f>[9]Sheet1!Q13</f>
        <v>152.56864943508668</v>
      </c>
      <c r="R8" s="12">
        <f>[9]Sheet1!R13</f>
        <v>124.07406670111385</v>
      </c>
      <c r="S8" s="12">
        <f>[9]Sheet1!S13</f>
        <v>158.19621174367708</v>
      </c>
      <c r="T8" s="12">
        <f>[9]Sheet1!T13</f>
        <v>154.17147510265085</v>
      </c>
      <c r="U8" s="12">
        <f>[9]Sheet1!U13</f>
        <v>99.315380494240699</v>
      </c>
      <c r="V8" s="12">
        <f>[9]Sheet1!V13</f>
        <v>97.722996639493843</v>
      </c>
      <c r="W8" s="12">
        <f>[9]Sheet1!W13</f>
        <v>115.01898896358445</v>
      </c>
      <c r="X8" s="5">
        <f>Sheet1!X13</f>
        <v>127.67388086059401</v>
      </c>
      <c r="Y8" s="5">
        <f>Sheet1!Y13</f>
        <v>271.05236937157781</v>
      </c>
      <c r="Z8" s="5">
        <f>Sheet1!Z13</f>
        <v>234.17501747863821</v>
      </c>
      <c r="AA8" s="5">
        <f>Sheet1!AA13</f>
        <v>166.66894347877846</v>
      </c>
      <c r="AB8" s="5">
        <f>Sheet1!AB13</f>
        <v>227.46594563743301</v>
      </c>
      <c r="AC8" s="5">
        <f>Sheet1!AC13</f>
        <v>217.33631034878297</v>
      </c>
    </row>
    <row r="9" spans="1:29" ht="28.5" customHeight="1" x14ac:dyDescent="0.3">
      <c r="A9" s="66" t="s">
        <v>14</v>
      </c>
      <c r="B9" s="12">
        <f>[9]Sheet1!B16</f>
        <v>933.75207169058103</v>
      </c>
      <c r="C9" s="12">
        <f>[9]Sheet1!C16</f>
        <v>89.132920823511839</v>
      </c>
      <c r="D9" s="12">
        <f>[9]Sheet1!D16</f>
        <v>103.72326514054713</v>
      </c>
      <c r="E9" s="12">
        <f>[9]Sheet1!E16</f>
        <v>106.15344852453016</v>
      </c>
      <c r="F9" s="12">
        <f>[9]Sheet1!F16</f>
        <v>101.24268422087634</v>
      </c>
      <c r="G9" s="12">
        <f>[9]Sheet1!G16</f>
        <v>107.61065700345354</v>
      </c>
      <c r="H9" s="12">
        <f>[9]Sheet1!H16</f>
        <v>113.62228834160705</v>
      </c>
      <c r="I9" s="12">
        <f>[9]Sheet1!I16</f>
        <v>114.59595425691332</v>
      </c>
      <c r="J9" s="12">
        <f>[9]Sheet1!J16</f>
        <v>121.13061528145943</v>
      </c>
      <c r="K9" s="12">
        <f>[9]Sheet1!K16</f>
        <v>113.52124487827226</v>
      </c>
      <c r="L9" s="12">
        <f>[9]Sheet1!L16</f>
        <v>149.87535000610487</v>
      </c>
      <c r="M9" s="12">
        <f>[9]Sheet1!M16</f>
        <v>148.64472256793016</v>
      </c>
      <c r="N9" s="12">
        <f>[9]Sheet1!N16</f>
        <v>113.80110716300088</v>
      </c>
      <c r="O9" s="12">
        <f>[9]Sheet1!O16</f>
        <v>148.42410679975922</v>
      </c>
      <c r="P9" s="12">
        <f>[9]Sheet1!P16</f>
        <v>130.20981257233606</v>
      </c>
      <c r="Q9" s="12">
        <f>[9]Sheet1!Q16</f>
        <v>116.06123621864715</v>
      </c>
      <c r="R9" s="12">
        <f>[9]Sheet1!R16</f>
        <v>118.84309212803083</v>
      </c>
      <c r="S9" s="12">
        <f>[9]Sheet1!S16</f>
        <v>109.79073308619704</v>
      </c>
      <c r="T9" s="12">
        <f>[9]Sheet1!T16</f>
        <v>123.75293656532925</v>
      </c>
      <c r="U9" s="12">
        <f>[9]Sheet1!U16</f>
        <v>138.11528521365133</v>
      </c>
      <c r="V9" s="12">
        <f>[9]Sheet1!V16</f>
        <v>125.69955653985734</v>
      </c>
      <c r="W9" s="12">
        <f>[9]Sheet1!W16</f>
        <v>99.284881786453298</v>
      </c>
      <c r="X9" s="5">
        <f>Sheet1!X16</f>
        <v>112.3434647360706</v>
      </c>
      <c r="Y9" s="5">
        <f>Sheet1!Y16</f>
        <v>132.97788215849414</v>
      </c>
      <c r="Z9" s="5">
        <f>Sheet1!Z16</f>
        <v>88.067499615585817</v>
      </c>
      <c r="AA9" s="5">
        <f>Sheet1!AA16</f>
        <v>52.554223313536895</v>
      </c>
      <c r="AB9" s="5">
        <f>Sheet1!AB16</f>
        <v>55.492736736588839</v>
      </c>
      <c r="AC9" s="5">
        <f>Sheet1!AC16</f>
        <v>68.16804942475494</v>
      </c>
    </row>
    <row r="10" spans="1:29" ht="21.75" customHeight="1" x14ac:dyDescent="0.3">
      <c r="A10" s="65" t="s">
        <v>15</v>
      </c>
      <c r="B10" s="3">
        <f>[9]Sheet1!B23</f>
        <v>9999.9955843761927</v>
      </c>
      <c r="C10" s="3">
        <f>[9]Sheet1!C23</f>
        <v>96.487887839121797</v>
      </c>
      <c r="D10" s="3">
        <f>[9]Sheet1!D23</f>
        <v>109.67613062487366</v>
      </c>
      <c r="E10" s="3">
        <f>[9]Sheet1!E23</f>
        <v>117.47854754686414</v>
      </c>
      <c r="F10" s="3">
        <f>[9]Sheet1!F23</f>
        <v>117.28247279816452</v>
      </c>
      <c r="G10" s="3">
        <f>[9]Sheet1!G23</f>
        <v>115.59107458931412</v>
      </c>
      <c r="H10" s="3">
        <f>[9]Sheet1!H23</f>
        <v>126.11584516626083</v>
      </c>
      <c r="I10" s="3">
        <f>[9]Sheet1!I23</f>
        <v>147.38292443733926</v>
      </c>
      <c r="J10" s="3">
        <f>[9]Sheet1!J23</f>
        <v>154.22585997799683</v>
      </c>
      <c r="K10" s="3">
        <f>[9]Sheet1!K23</f>
        <v>155.34106792770743</v>
      </c>
      <c r="L10" s="3">
        <f>[9]Sheet1!L23</f>
        <v>137.86509646127439</v>
      </c>
      <c r="M10" s="3">
        <f>[9]Sheet1!M23</f>
        <v>119.52356253126321</v>
      </c>
      <c r="N10" s="3">
        <f>[9]Sheet1!N23</f>
        <v>141.88012177133433</v>
      </c>
      <c r="O10" s="3">
        <f>[9]Sheet1!O23</f>
        <v>119.30228457144872</v>
      </c>
      <c r="P10" s="3">
        <f>[9]Sheet1!P23</f>
        <v>126.36155776736662</v>
      </c>
      <c r="Q10" s="3">
        <f>[9]Sheet1!Q23</f>
        <v>147.14808026745678</v>
      </c>
      <c r="R10" s="3">
        <f>[9]Sheet1!R23</f>
        <v>123.59027548139653</v>
      </c>
      <c r="S10" s="3">
        <f>[9]Sheet1!S23</f>
        <v>150.54597129304372</v>
      </c>
      <c r="T10" s="3">
        <f>[9]Sheet1!T23</f>
        <v>145.21923118986675</v>
      </c>
      <c r="U10" s="3">
        <f>[9]Sheet1!U23</f>
        <v>105.97056764839225</v>
      </c>
      <c r="V10" s="3">
        <f>[9]Sheet1!V23</f>
        <v>108.90706687309809</v>
      </c>
      <c r="W10" s="3">
        <f>[9]Sheet1!W23</f>
        <v>114.64529925499548</v>
      </c>
      <c r="X10" s="28">
        <f>Sheet1!X17</f>
        <v>132.74037504767676</v>
      </c>
      <c r="Y10" s="28">
        <f>Sheet1!Y17</f>
        <v>248.3162991552133</v>
      </c>
      <c r="Z10" s="28">
        <f>Sheet1!Z17</f>
        <v>218.44499848523137</v>
      </c>
      <c r="AA10" s="28">
        <f>Sheet1!AA17</f>
        <v>162.2769262439906</v>
      </c>
      <c r="AB10" s="28">
        <f>Sheet1!AB23</f>
        <v>209.92530131224495</v>
      </c>
      <c r="AC10" s="28">
        <f>Sheet1!AC23</f>
        <v>206.99513957881416</v>
      </c>
    </row>
    <row r="12" spans="1:29" x14ac:dyDescent="0.25">
      <c r="C12" s="16"/>
      <c r="D12" s="16"/>
      <c r="E12" s="16"/>
      <c r="F12" s="16"/>
      <c r="H12" s="16"/>
    </row>
    <row r="13" spans="1:29" x14ac:dyDescent="0.25">
      <c r="C13" s="17"/>
      <c r="D13" s="17"/>
      <c r="E13" s="17"/>
      <c r="G13" s="17"/>
      <c r="M13" s="17"/>
    </row>
    <row r="15" spans="1:29" x14ac:dyDescent="0.25">
      <c r="C15" s="16"/>
      <c r="D15" s="16"/>
      <c r="E15" s="16"/>
      <c r="F15" s="16"/>
      <c r="H15" s="17"/>
      <c r="I15" s="17"/>
      <c r="J15" s="17"/>
    </row>
    <row r="16" spans="1:29" x14ac:dyDescent="0.25">
      <c r="C16" s="16"/>
      <c r="D16" s="16"/>
      <c r="E16" s="16"/>
      <c r="F16" s="16"/>
      <c r="H16" s="17"/>
      <c r="I16" s="17"/>
      <c r="J16" s="17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3:24" x14ac:dyDescent="0.25">
      <c r="C17" s="16"/>
      <c r="D17" s="16"/>
      <c r="E17" s="16"/>
      <c r="F17" s="16"/>
      <c r="H17" s="17"/>
      <c r="I17" s="17"/>
      <c r="J17" s="17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3:24" ht="26.25" customHeight="1" x14ac:dyDescent="0.25"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P8" workbookViewId="0">
      <selection activeCell="AC13" sqref="AC13"/>
    </sheetView>
  </sheetViews>
  <sheetFormatPr baseColWidth="10" defaultRowHeight="15" x14ac:dyDescent="0.25"/>
  <cols>
    <col min="1" max="1" width="37.140625" customWidth="1"/>
  </cols>
  <sheetData>
    <row r="1" spans="1:29" x14ac:dyDescent="0.25">
      <c r="A1" s="42"/>
    </row>
    <row r="2" spans="1:29" ht="15.75" x14ac:dyDescent="0.3">
      <c r="A2" s="6" t="s">
        <v>0</v>
      </c>
      <c r="B2" s="2" t="s">
        <v>1</v>
      </c>
      <c r="C2" s="23" t="s">
        <v>16</v>
      </c>
      <c r="D2" s="23" t="s">
        <v>17</v>
      </c>
      <c r="E2" s="24" t="s">
        <v>21</v>
      </c>
      <c r="F2" s="24" t="s">
        <v>23</v>
      </c>
      <c r="G2" s="24" t="s">
        <v>24</v>
      </c>
      <c r="H2" s="24" t="s">
        <v>25</v>
      </c>
      <c r="I2" s="24" t="s">
        <v>26</v>
      </c>
      <c r="J2" s="24" t="s">
        <v>27</v>
      </c>
      <c r="K2" s="24" t="s">
        <v>28</v>
      </c>
      <c r="L2" s="24" t="s">
        <v>29</v>
      </c>
      <c r="M2" s="24" t="s">
        <v>30</v>
      </c>
      <c r="N2" s="24" t="s">
        <v>31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50</v>
      </c>
      <c r="T2" s="24" t="s">
        <v>52</v>
      </c>
      <c r="U2" s="24" t="s">
        <v>53</v>
      </c>
      <c r="V2" s="24" t="s">
        <v>59</v>
      </c>
      <c r="W2" s="24" t="s">
        <v>60</v>
      </c>
      <c r="X2" s="24" t="s">
        <v>63</v>
      </c>
      <c r="Y2" s="24" t="s">
        <v>65</v>
      </c>
      <c r="Z2" s="24" t="s">
        <v>66</v>
      </c>
      <c r="AA2" s="24" t="s">
        <v>67</v>
      </c>
      <c r="AB2" s="77" t="s">
        <v>70</v>
      </c>
      <c r="AC2" s="77" t="s">
        <v>71</v>
      </c>
    </row>
    <row r="3" spans="1:29" ht="30" x14ac:dyDescent="0.3">
      <c r="A3" s="6" t="s">
        <v>2</v>
      </c>
      <c r="B3" s="9">
        <f>Sheet1!B3</f>
        <v>214.22750444851107</v>
      </c>
      <c r="C3" s="9">
        <f>Sheet1!C3</f>
        <v>66.323398663330821</v>
      </c>
      <c r="D3" s="9">
        <f>Sheet1!D3</f>
        <v>111.19943179564167</v>
      </c>
      <c r="E3" s="9">
        <f>Sheet1!E3</f>
        <v>83.758698126329705</v>
      </c>
      <c r="F3" s="9">
        <f>Sheet1!F3</f>
        <v>138.71847141469786</v>
      </c>
      <c r="G3" s="9">
        <f>Sheet1!G3</f>
        <v>63.289986972526371</v>
      </c>
      <c r="H3" s="9">
        <f>Sheet1!H3</f>
        <v>149.12516876541352</v>
      </c>
      <c r="I3" s="9">
        <f>Sheet1!I3</f>
        <v>121.54792646297746</v>
      </c>
      <c r="J3" s="9">
        <f>Sheet1!J3</f>
        <v>230.631499010016</v>
      </c>
      <c r="K3" s="9">
        <f>Sheet1!K3</f>
        <v>91.369947103886346</v>
      </c>
      <c r="L3" s="9">
        <f>Sheet1!L3</f>
        <v>87.266224047578092</v>
      </c>
      <c r="M3" s="9">
        <f>Sheet1!M3</f>
        <v>87.266224047578092</v>
      </c>
      <c r="N3" s="9">
        <f>Sheet1!N3</f>
        <v>155.78712926068059</v>
      </c>
      <c r="O3" s="9">
        <f>Sheet1!O3</f>
        <v>107.68733668382286</v>
      </c>
      <c r="P3" s="9">
        <f>Sheet1!P3</f>
        <v>83.421266173991782</v>
      </c>
      <c r="Q3" s="9">
        <f>Sheet1!Q3</f>
        <v>74.849018243920696</v>
      </c>
      <c r="R3" s="9">
        <f>Sheet1!R3</f>
        <v>189.87503831694423</v>
      </c>
      <c r="S3" s="9">
        <f>Sheet1!S3</f>
        <v>96.061488899759652</v>
      </c>
      <c r="T3" s="9">
        <f>Sheet1!T3</f>
        <v>73.562824504496831</v>
      </c>
      <c r="U3" s="9">
        <f>Sheet1!U3</f>
        <v>154.77088658886191</v>
      </c>
      <c r="V3" s="9">
        <f>Sheet1!V3</f>
        <v>88.958360303651034</v>
      </c>
      <c r="W3" s="9">
        <f>Sheet1!W3</f>
        <v>42.063981083853122</v>
      </c>
      <c r="X3" s="14">
        <f>Sheet1!X3</f>
        <v>299.81785908151494</v>
      </c>
      <c r="Y3" s="14">
        <f>Sheet1!Y3</f>
        <v>301.91082652963235</v>
      </c>
      <c r="Z3" s="14">
        <f>Sheet1!Z3</f>
        <v>473.09908610593277</v>
      </c>
      <c r="AA3" s="14">
        <f>Sheet1!AA3</f>
        <v>321.13895932536042</v>
      </c>
      <c r="AB3" s="14">
        <f>Sheet1!AB3</f>
        <v>180.65806971052365</v>
      </c>
      <c r="AC3" s="14">
        <f>Sheet1!AC3</f>
        <v>289.24469372874142</v>
      </c>
    </row>
    <row r="4" spans="1:29" ht="30" x14ac:dyDescent="0.3">
      <c r="A4" s="6" t="s">
        <v>3</v>
      </c>
      <c r="B4" s="9">
        <f>Sheet1!B4</f>
        <v>218.76930272729257</v>
      </c>
      <c r="C4" s="9">
        <f>Sheet1!C4</f>
        <v>63.666493532524285</v>
      </c>
      <c r="D4" s="9">
        <f>Sheet1!D4</f>
        <v>69.552277125521385</v>
      </c>
      <c r="E4" s="9">
        <f>Sheet1!E4</f>
        <v>54.87421210054795</v>
      </c>
      <c r="F4" s="9">
        <f>Sheet1!F4</f>
        <v>66.906653765976813</v>
      </c>
      <c r="G4" s="9">
        <f>Sheet1!G4</f>
        <v>42.015730916300178</v>
      </c>
      <c r="H4" s="9">
        <f>Sheet1!H4</f>
        <v>116.36205906695355</v>
      </c>
      <c r="I4" s="9">
        <f>Sheet1!I4</f>
        <v>136.58228931045159</v>
      </c>
      <c r="J4" s="9">
        <f>Sheet1!J4</f>
        <v>137.62677206573494</v>
      </c>
      <c r="K4" s="9">
        <f>Sheet1!K4</f>
        <v>127.18430322760709</v>
      </c>
      <c r="L4" s="9">
        <f>Sheet1!L4</f>
        <v>165.57239482914304</v>
      </c>
      <c r="M4" s="9">
        <f>Sheet1!M4</f>
        <v>49.113290854783159</v>
      </c>
      <c r="N4" s="9">
        <f>Sheet1!N4</f>
        <v>238.56147792729124</v>
      </c>
      <c r="O4" s="9">
        <f>Sheet1!O4</f>
        <v>44.576069990828763</v>
      </c>
      <c r="P4" s="9">
        <f>Sheet1!P4</f>
        <v>58.074721571143129</v>
      </c>
      <c r="Q4" s="9">
        <f>Sheet1!Q4</f>
        <v>53.75739759218051</v>
      </c>
      <c r="R4" s="9">
        <f>Sheet1!R4</f>
        <v>58.202950038857608</v>
      </c>
      <c r="S4" s="9">
        <f>Sheet1!S4</f>
        <v>65.169598543845098</v>
      </c>
      <c r="T4" s="9">
        <f>Sheet1!T4</f>
        <v>58.30763610496151</v>
      </c>
      <c r="U4" s="9">
        <f>Sheet1!U4</f>
        <v>56.001632344793499</v>
      </c>
      <c r="V4" s="9">
        <f>Sheet1!V4</f>
        <v>69.692729214625231</v>
      </c>
      <c r="W4" s="9">
        <f>Sheet1!W4</f>
        <v>56.889790935319468</v>
      </c>
      <c r="X4" s="14">
        <f>Sheet1!X4</f>
        <v>56.652319873891912</v>
      </c>
      <c r="Y4" s="14">
        <f>Sheet1!Y4</f>
        <v>36.657658840368619</v>
      </c>
      <c r="Z4" s="14">
        <f>Sheet1!Z4</f>
        <v>86.503146842094338</v>
      </c>
      <c r="AA4" s="14">
        <f>Sheet1!AA4</f>
        <v>50.929105533138134</v>
      </c>
      <c r="AB4" s="14">
        <f>Sheet1!AB4</f>
        <v>56.838688300626501</v>
      </c>
      <c r="AC4" s="14">
        <f>Sheet1!AC4</f>
        <v>94.572230561461012</v>
      </c>
    </row>
    <row r="5" spans="1:29" ht="30" x14ac:dyDescent="0.3">
      <c r="A5" s="6" t="s">
        <v>4</v>
      </c>
      <c r="B5" s="9">
        <f>Sheet1!B5</f>
        <v>236.52365423159887</v>
      </c>
      <c r="C5" s="9">
        <f>Sheet1!C5</f>
        <v>81.429848384889155</v>
      </c>
      <c r="D5" s="9">
        <f>Sheet1!D5</f>
        <v>96.66407167442398</v>
      </c>
      <c r="E5" s="9">
        <f>Sheet1!E5</f>
        <v>108.40977275071664</v>
      </c>
      <c r="F5" s="9">
        <f>Sheet1!F5</f>
        <v>111.92671733632561</v>
      </c>
      <c r="G5" s="9">
        <f>Sheet1!G5</f>
        <v>90.034038503532685</v>
      </c>
      <c r="H5" s="9">
        <f>Sheet1!H5</f>
        <v>86.03997899368612</v>
      </c>
      <c r="I5" s="9">
        <f>Sheet1!I5</f>
        <v>106.11125808606693</v>
      </c>
      <c r="J5" s="9">
        <f>Sheet1!J5</f>
        <v>137.23589809899971</v>
      </c>
      <c r="K5" s="9">
        <f>Sheet1!K5</f>
        <v>105.64701184679197</v>
      </c>
      <c r="L5" s="9">
        <f>Sheet1!L5</f>
        <v>121.80468461465659</v>
      </c>
      <c r="M5" s="9">
        <f>Sheet1!M5</f>
        <v>130.79910949956107</v>
      </c>
      <c r="N5" s="9">
        <f>Sheet1!N5</f>
        <v>110.94044084027377</v>
      </c>
      <c r="O5" s="9">
        <f>Sheet1!O5</f>
        <v>129.91586243935774</v>
      </c>
      <c r="P5" s="9">
        <f>Sheet1!P5</f>
        <v>126.63406365425422</v>
      </c>
      <c r="Q5" s="9">
        <f>Sheet1!Q5</f>
        <v>152.10581360661826</v>
      </c>
      <c r="R5" s="9">
        <f>Sheet1!R5</f>
        <v>166.54195984297615</v>
      </c>
      <c r="S5" s="9">
        <f>Sheet1!S5</f>
        <v>170.32974275290857</v>
      </c>
      <c r="T5" s="9">
        <f>Sheet1!T5</f>
        <v>164.0725742824373</v>
      </c>
      <c r="U5" s="9">
        <f>Sheet1!U5</f>
        <v>169.87526888312019</v>
      </c>
      <c r="V5" s="9">
        <f>Sheet1!V5</f>
        <v>385.02797193368815</v>
      </c>
      <c r="W5" s="9">
        <f>Sheet1!W5</f>
        <v>142.13988725187511</v>
      </c>
      <c r="X5" s="14">
        <f>Sheet1!X5</f>
        <v>172.27273752858767</v>
      </c>
      <c r="Y5" s="14">
        <f>Sheet1!Y5</f>
        <v>230.73327882139017</v>
      </c>
      <c r="Z5" s="14">
        <f>Sheet1!Z5</f>
        <v>221.70794408596282</v>
      </c>
      <c r="AA5" s="14">
        <f>Sheet1!AA5</f>
        <v>233.9688127366563</v>
      </c>
      <c r="AB5" s="14">
        <f>Sheet1!AB5</f>
        <v>233.83425765588561</v>
      </c>
      <c r="AC5" s="14">
        <f>Sheet1!AC5</f>
        <v>258.85954992708599</v>
      </c>
    </row>
    <row r="6" spans="1:29" ht="30" x14ac:dyDescent="0.3">
      <c r="A6" s="6" t="s">
        <v>5</v>
      </c>
      <c r="B6" s="9">
        <f>Sheet1!B6</f>
        <v>264.79909972624165</v>
      </c>
      <c r="C6" s="9">
        <f>Sheet1!C6</f>
        <v>103.07363465881654</v>
      </c>
      <c r="D6" s="9">
        <f>Sheet1!D6</f>
        <v>84.107840898893372</v>
      </c>
      <c r="E6" s="9">
        <f>Sheet1!E6</f>
        <v>104.73212384329484</v>
      </c>
      <c r="F6" s="9">
        <f>Sheet1!F6</f>
        <v>108.08640059899524</v>
      </c>
      <c r="G6" s="9">
        <f>Sheet1!G6</f>
        <v>111.04205850686742</v>
      </c>
      <c r="H6" s="9">
        <f>Sheet1!H6</f>
        <v>229.5176959482244</v>
      </c>
      <c r="I6" s="9">
        <f>Sheet1!I6</f>
        <v>315.48886157492103</v>
      </c>
      <c r="J6" s="9">
        <f>Sheet1!J6</f>
        <v>158.20396121675259</v>
      </c>
      <c r="K6" s="9">
        <f>Sheet1!K6</f>
        <v>154.94827707085631</v>
      </c>
      <c r="L6" s="9">
        <f>Sheet1!L6</f>
        <v>150.27213334475388</v>
      </c>
      <c r="M6" s="9">
        <f>Sheet1!M6</f>
        <v>148.90430785794777</v>
      </c>
      <c r="N6" s="9">
        <f>Sheet1!N6</f>
        <v>158.56186685937746</v>
      </c>
      <c r="O6" s="9">
        <f>Sheet1!O6</f>
        <v>196.31001817168703</v>
      </c>
      <c r="P6" s="9">
        <f>Sheet1!P6</f>
        <v>253.50287849714303</v>
      </c>
      <c r="Q6" s="9">
        <f>Sheet1!Q6</f>
        <v>221.52367203966077</v>
      </c>
      <c r="R6" s="9">
        <f>Sheet1!R6</f>
        <v>87.503180783168176</v>
      </c>
      <c r="S6" s="9">
        <f>Sheet1!S6</f>
        <v>156.26573719728782</v>
      </c>
      <c r="T6" s="9">
        <f>Sheet1!T6</f>
        <v>58.928647097678976</v>
      </c>
      <c r="U6" s="9">
        <f>Sheet1!U6</f>
        <v>141.72070555706455</v>
      </c>
      <c r="V6" s="9">
        <f>Sheet1!V6</f>
        <v>195.05281311629801</v>
      </c>
      <c r="W6" s="9">
        <f>Sheet1!W6</f>
        <v>239.2111754086155</v>
      </c>
      <c r="X6" s="14">
        <f>Sheet1!X6</f>
        <v>252.63807186936356</v>
      </c>
      <c r="Y6" s="14">
        <f>Sheet1!Y6</f>
        <v>104.02307213225687</v>
      </c>
      <c r="Z6" s="14">
        <f>Sheet1!Z6</f>
        <v>95.197203480084525</v>
      </c>
      <c r="AA6" s="14">
        <f>Sheet1!AA6</f>
        <v>380.48360242884377</v>
      </c>
      <c r="AB6" s="14">
        <f>Sheet1!AB6</f>
        <v>344.62366426951422</v>
      </c>
      <c r="AC6" s="14">
        <f>Sheet1!AC6</f>
        <v>358.97403088529046</v>
      </c>
    </row>
    <row r="7" spans="1:29" ht="45" x14ac:dyDescent="0.3">
      <c r="A7" s="4" t="s">
        <v>6</v>
      </c>
      <c r="B7" s="26">
        <f>+SUM(B3:B6)</f>
        <v>934.31956113364413</v>
      </c>
      <c r="C7" s="69">
        <f t="shared" ref="C7:Y7" si="0">+SUMPRODUCT($B$3:$B$6,C3:C6)/(SUM($B$3:$B$6))</f>
        <v>79.941023021557669</v>
      </c>
      <c r="D7" s="69">
        <f t="shared" si="0"/>
        <v>90.090054255819368</v>
      </c>
      <c r="E7" s="69">
        <f t="shared" si="0"/>
        <v>89.18004200280923</v>
      </c>
      <c r="F7" s="69">
        <f t="shared" si="0"/>
        <v>106.4399546397335</v>
      </c>
      <c r="G7" s="69">
        <f t="shared" si="0"/>
        <v>78.612530544872868</v>
      </c>
      <c r="H7" s="69">
        <f t="shared" si="0"/>
        <v>148.26803862793111</v>
      </c>
      <c r="I7" s="69">
        <f t="shared" si="0"/>
        <v>176.12593917124059</v>
      </c>
      <c r="J7" s="69">
        <f t="shared" si="0"/>
        <v>164.68447462271081</v>
      </c>
      <c r="K7" s="69">
        <f t="shared" si="0"/>
        <v>121.38904436524207</v>
      </c>
      <c r="L7" s="69">
        <f t="shared" si="0"/>
        <v>132.2016605853417</v>
      </c>
      <c r="M7" s="69">
        <f t="shared" si="0"/>
        <v>106.8222479356222</v>
      </c>
      <c r="N7" s="69">
        <f t="shared" si="0"/>
        <v>164.60202758544455</v>
      </c>
      <c r="O7" s="69">
        <f t="shared" si="0"/>
        <v>123.65400507555511</v>
      </c>
      <c r="P7" s="69">
        <f t="shared" si="0"/>
        <v>136.62925064894964</v>
      </c>
      <c r="Q7" s="69">
        <f t="shared" si="0"/>
        <v>131.03769166108697</v>
      </c>
      <c r="R7" s="69">
        <f t="shared" si="0"/>
        <v>124.12386046074305</v>
      </c>
      <c r="S7" s="69">
        <f t="shared" si="0"/>
        <v>124.69198465656387</v>
      </c>
      <c r="T7" s="69">
        <f t="shared" si="0"/>
        <v>88.755926971647625</v>
      </c>
      <c r="U7" s="69">
        <f t="shared" si="0"/>
        <v>131.76932024133802</v>
      </c>
      <c r="V7" s="69">
        <f t="shared" si="0"/>
        <v>189.46621357658933</v>
      </c>
      <c r="W7" s="69">
        <f t="shared" si="0"/>
        <v>126.74394923706873</v>
      </c>
      <c r="X7" s="69">
        <f t="shared" si="0"/>
        <v>197.22152817347398</v>
      </c>
      <c r="Y7" s="69">
        <f t="shared" si="0"/>
        <v>165.6994822207958</v>
      </c>
      <c r="Z7" s="69">
        <f t="shared" ref="Z7:AC7" si="1">+SUMPRODUCT($B$3:$B$6,Z3:Z6)/(SUM($B$3:$B$6))</f>
        <v>211.83584804424893</v>
      </c>
      <c r="AA7" s="69">
        <f t="shared" si="1"/>
        <v>252.62170087239508</v>
      </c>
      <c r="AB7" s="69">
        <f t="shared" si="1"/>
        <v>211.5976856444976</v>
      </c>
      <c r="AC7" s="69">
        <f t="shared" si="1"/>
        <v>255.73271359629271</v>
      </c>
    </row>
    <row r="8" spans="1:29" ht="30" x14ac:dyDescent="0.3">
      <c r="A8" s="6" t="s">
        <v>7</v>
      </c>
      <c r="B8" s="9">
        <f>Sheet1!B8</f>
        <v>524.926326286679</v>
      </c>
      <c r="C8" s="9">
        <f>Sheet1!C8</f>
        <v>116.16869910896381</v>
      </c>
      <c r="D8" s="9">
        <f>Sheet1!D8</f>
        <v>151.72519335937392</v>
      </c>
      <c r="E8" s="9">
        <f>Sheet1!E8</f>
        <v>117.90318675036265</v>
      </c>
      <c r="F8" s="9">
        <f>Sheet1!F8</f>
        <v>72.650634332468087</v>
      </c>
      <c r="G8" s="9">
        <f>Sheet1!G8</f>
        <v>0.96908187023876569</v>
      </c>
      <c r="H8" s="9">
        <f>Sheet1!H8</f>
        <v>230.22770357121394</v>
      </c>
      <c r="I8" s="9">
        <f>Sheet1!I8</f>
        <v>298.37668417028959</v>
      </c>
      <c r="J8" s="9">
        <f>Sheet1!J8</f>
        <v>291.00389622976854</v>
      </c>
      <c r="K8" s="9">
        <f>Sheet1!K8</f>
        <v>296.92458543914194</v>
      </c>
      <c r="L8" s="9">
        <f>Sheet1!L8</f>
        <v>345.67136594263678</v>
      </c>
      <c r="M8" s="9">
        <f>Sheet1!M8</f>
        <v>3.1278983114755778</v>
      </c>
      <c r="N8" s="9">
        <f>Sheet1!N8</f>
        <v>377.59630553195018</v>
      </c>
      <c r="O8" s="9">
        <f>Sheet1!O8</f>
        <v>23.951677904248285</v>
      </c>
      <c r="P8" s="9">
        <f>Sheet1!P8</f>
        <v>8.2800099783692822</v>
      </c>
      <c r="Q8" s="9">
        <f>Sheet1!Q8</f>
        <v>2.3551729986503571</v>
      </c>
      <c r="R8" s="9">
        <f>Sheet1!R8</f>
        <v>13.333245235450745</v>
      </c>
      <c r="S8" s="9">
        <f>Sheet1!S8</f>
        <v>1.678114191881354</v>
      </c>
      <c r="T8" s="9">
        <f>Sheet1!T8</f>
        <v>0</v>
      </c>
      <c r="U8" s="9">
        <f>Sheet1!U8</f>
        <v>0</v>
      </c>
      <c r="V8" s="9">
        <f>Sheet1!V8</f>
        <v>0</v>
      </c>
      <c r="W8" s="9">
        <f>Sheet1!W8</f>
        <v>0</v>
      </c>
      <c r="X8" s="9">
        <f>Sheet1!X8</f>
        <v>0</v>
      </c>
      <c r="Y8" s="9">
        <f>Sheet1!Y8</f>
        <v>10.320547214763927</v>
      </c>
      <c r="Z8" s="9">
        <f>Sheet1!Z8</f>
        <v>16.652376567316686</v>
      </c>
      <c r="AA8" s="9">
        <f>Sheet1!AA8</f>
        <v>10.320547214763927</v>
      </c>
      <c r="AB8" s="9">
        <f>Sheet1!AB8</f>
        <v>0.27879464793749587</v>
      </c>
      <c r="AC8" s="9">
        <f>Sheet1!AC8</f>
        <v>2.3694920838684341</v>
      </c>
    </row>
    <row r="9" spans="1:29" ht="60" x14ac:dyDescent="0.3">
      <c r="A9" s="6" t="s">
        <v>8</v>
      </c>
      <c r="B9" s="9">
        <f>Sheet1!B9</f>
        <v>623.26264438887983</v>
      </c>
      <c r="C9" s="9">
        <f>Sheet1!C9</f>
        <v>106.9938968124553</v>
      </c>
      <c r="D9" s="9">
        <f>Sheet1!D9</f>
        <v>57.361789194796287</v>
      </c>
      <c r="E9" s="9">
        <f>Sheet1!E9</f>
        <v>139.25266155370642</v>
      </c>
      <c r="F9" s="9">
        <f>Sheet1!F9</f>
        <v>96.391652439042005</v>
      </c>
      <c r="G9" s="9">
        <f>Sheet1!G9</f>
        <v>104.44465564474771</v>
      </c>
      <c r="H9" s="9">
        <f>Sheet1!H9</f>
        <v>115.79799921218549</v>
      </c>
      <c r="I9" s="9">
        <f>Sheet1!I9</f>
        <v>71.920485147257438</v>
      </c>
      <c r="J9" s="9">
        <f>Sheet1!J9</f>
        <v>114.74077504526808</v>
      </c>
      <c r="K9" s="9">
        <f>Sheet1!K9</f>
        <v>90.166880791662336</v>
      </c>
      <c r="L9" s="9">
        <f>Sheet1!L9</f>
        <v>105.81946843137162</v>
      </c>
      <c r="M9" s="9">
        <f>Sheet1!M9</f>
        <v>126.78025367810027</v>
      </c>
      <c r="N9" s="9">
        <f>Sheet1!N9</f>
        <v>102.89751283112471</v>
      </c>
      <c r="O9" s="9">
        <f>Sheet1!O9</f>
        <v>85.88150328892398</v>
      </c>
      <c r="P9" s="9">
        <f>Sheet1!P9</f>
        <v>68.306344986093279</v>
      </c>
      <c r="Q9" s="9">
        <f>Sheet1!Q9</f>
        <v>143.10903318160027</v>
      </c>
      <c r="R9" s="9">
        <f>Sheet1!R9</f>
        <v>126.29941800055829</v>
      </c>
      <c r="S9" s="9">
        <f>Sheet1!S9</f>
        <v>61.373883353552515</v>
      </c>
      <c r="T9" s="9">
        <f>Sheet1!T9</f>
        <v>61.077350925577122</v>
      </c>
      <c r="U9" s="9">
        <f>Sheet1!U9</f>
        <v>111.31163175476462</v>
      </c>
      <c r="V9" s="9">
        <f>Sheet1!V9</f>
        <v>322.61795971934146</v>
      </c>
      <c r="W9" s="9">
        <f>Sheet1!W9</f>
        <v>73.461934347416701</v>
      </c>
      <c r="X9" s="9">
        <f>Sheet1!X9</f>
        <v>53.937107795511345</v>
      </c>
      <c r="Y9" s="9">
        <f>Sheet1!Y9</f>
        <v>71.709042780394313</v>
      </c>
      <c r="Z9" s="9">
        <f>Sheet1!Z9</f>
        <v>183.05973098716882</v>
      </c>
      <c r="AA9" s="9">
        <f>Sheet1!AA9</f>
        <v>110.4270585441276</v>
      </c>
      <c r="AB9" s="9">
        <f>Sheet1!AB9</f>
        <v>68.82646611709005</v>
      </c>
      <c r="AC9" s="9">
        <f>Sheet1!AC9</f>
        <v>169.91066330816804</v>
      </c>
    </row>
    <row r="10" spans="1:29" ht="30" x14ac:dyDescent="0.3">
      <c r="A10" s="6" t="s">
        <v>9</v>
      </c>
      <c r="B10" s="9">
        <f>Sheet1!B10</f>
        <v>1204.8171180700947</v>
      </c>
      <c r="C10" s="9">
        <f>Sheet1!C10</f>
        <v>101.40776806868801</v>
      </c>
      <c r="D10" s="9">
        <f>Sheet1!D10</f>
        <v>91.593626584748691</v>
      </c>
      <c r="E10" s="9">
        <f>Sheet1!E10</f>
        <v>107.23958011983635</v>
      </c>
      <c r="F10" s="9">
        <f>Sheet1!F10</f>
        <v>99.827019175901626</v>
      </c>
      <c r="G10" s="9">
        <f>Sheet1!G10</f>
        <v>119.01332527755292</v>
      </c>
      <c r="H10" s="9">
        <f>Sheet1!H10</f>
        <v>107.72916170061373</v>
      </c>
      <c r="I10" s="9">
        <f>Sheet1!I10</f>
        <v>117.98822945063442</v>
      </c>
      <c r="J10" s="9">
        <f>Sheet1!J10</f>
        <v>116.21146186131709</v>
      </c>
      <c r="K10" s="9">
        <f>Sheet1!K10</f>
        <v>116.0354771617816</v>
      </c>
      <c r="L10" s="9">
        <f>Sheet1!L10</f>
        <v>106.45724016816116</v>
      </c>
      <c r="M10" s="9">
        <f>Sheet1!M10</f>
        <v>106.02499940146525</v>
      </c>
      <c r="N10" s="9">
        <f>Sheet1!N10</f>
        <v>107.58257539508435</v>
      </c>
      <c r="O10" s="9">
        <f>Sheet1!O10</f>
        <v>112.82230370137634</v>
      </c>
      <c r="P10" s="9">
        <f>Sheet1!P10</f>
        <v>122.13826293475807</v>
      </c>
      <c r="Q10" s="9">
        <f>Sheet1!Q10</f>
        <v>119.45697110838955</v>
      </c>
      <c r="R10" s="9">
        <f>Sheet1!R10</f>
        <v>125.50460987506011</v>
      </c>
      <c r="S10" s="9">
        <f>Sheet1!S10</f>
        <v>118.54150104223817</v>
      </c>
      <c r="T10" s="9">
        <f>Sheet1!T10</f>
        <v>128.43119836660739</v>
      </c>
      <c r="U10" s="9">
        <f>Sheet1!U10</f>
        <v>125.01552204231108</v>
      </c>
      <c r="V10" s="9">
        <f>Sheet1!V10</f>
        <v>127.28548111542692</v>
      </c>
      <c r="W10" s="9">
        <f>Sheet1!W10</f>
        <v>143.73890497760922</v>
      </c>
      <c r="X10" s="9">
        <f>Sheet1!X10</f>
        <v>162.68171561527853</v>
      </c>
      <c r="Y10" s="9">
        <f>Sheet1!Y10</f>
        <v>162.44968703179771</v>
      </c>
      <c r="Z10" s="9">
        <f>Sheet1!Z10</f>
        <v>194.49766300763648</v>
      </c>
      <c r="AA10" s="9">
        <f>Sheet1!AA10</f>
        <v>201.46564425238813</v>
      </c>
      <c r="AB10" s="9">
        <f>Sheet1!AB10</f>
        <v>202.48942087718819</v>
      </c>
      <c r="AC10" s="9">
        <f>Sheet1!AC10</f>
        <v>231.24025679373236</v>
      </c>
    </row>
    <row r="11" spans="1:29" ht="30" x14ac:dyDescent="0.3">
      <c r="A11" s="6" t="s">
        <v>10</v>
      </c>
      <c r="B11" s="9">
        <f>Sheet1!B11</f>
        <v>5752.7275850505812</v>
      </c>
      <c r="C11" s="9">
        <f>Sheet1!C11</f>
        <v>95.790636745932602</v>
      </c>
      <c r="D11" s="9">
        <f>Sheet1!D11</f>
        <v>119.62749542807188</v>
      </c>
      <c r="E11" s="9">
        <f>Sheet1!E11</f>
        <v>123.89682957110966</v>
      </c>
      <c r="F11" s="9">
        <f>Sheet1!F11</f>
        <v>132.01551721615547</v>
      </c>
      <c r="G11" s="9">
        <f>Sheet1!G11</f>
        <v>134.1445421564286</v>
      </c>
      <c r="H11" s="9">
        <f>Sheet1!H11</f>
        <v>120.57283052323584</v>
      </c>
      <c r="I11" s="9">
        <f>Sheet1!I11</f>
        <v>149.24259083920887</v>
      </c>
      <c r="J11" s="9">
        <f>Sheet1!J11</f>
        <v>158.34586692143762</v>
      </c>
      <c r="K11" s="9">
        <f>Sheet1!K11</f>
        <v>170.69867709032508</v>
      </c>
      <c r="L11" s="9">
        <f>Sheet1!L11</f>
        <v>128.53132791578679</v>
      </c>
      <c r="M11" s="9">
        <f>Sheet1!M11</f>
        <v>130.04668537403708</v>
      </c>
      <c r="N11" s="9">
        <f>Sheet1!N11</f>
        <v>133.2607493364311</v>
      </c>
      <c r="O11" s="9">
        <f>Sheet1!O11</f>
        <v>128.02712141445923</v>
      </c>
      <c r="P11" s="9">
        <f>Sheet1!P11</f>
        <v>142.53206318534421</v>
      </c>
      <c r="Q11" s="9">
        <f>Sheet1!Q11</f>
        <v>174.8948881218617</v>
      </c>
      <c r="R11" s="9">
        <f>Sheet1!R11</f>
        <v>134.20016941597041</v>
      </c>
      <c r="S11" s="9">
        <f>Sheet1!S11</f>
        <v>191.98393352032676</v>
      </c>
      <c r="T11" s="9">
        <f>Sheet1!T11</f>
        <v>184.40297266170171</v>
      </c>
      <c r="U11" s="9">
        <f>Sheet1!U11</f>
        <v>102.14119163553734</v>
      </c>
      <c r="V11" s="9">
        <f>Sheet1!V11</f>
        <v>76.523143394561401</v>
      </c>
      <c r="W11" s="9">
        <f>Sheet1!W11</f>
        <v>124.52331280418974</v>
      </c>
      <c r="X11" s="9">
        <f>Sheet1!X11</f>
        <v>140.56088609975859</v>
      </c>
      <c r="Y11" s="9">
        <f>Sheet1!Y11</f>
        <v>340.37428332208611</v>
      </c>
      <c r="Z11" s="9">
        <f>Sheet1!Z11</f>
        <v>268.93742732095717</v>
      </c>
      <c r="AA11" s="9">
        <f>Sheet1!AA11</f>
        <v>180.5</v>
      </c>
      <c r="AB11" s="9">
        <f>Sheet1!AB11</f>
        <v>271.65022434316671</v>
      </c>
      <c r="AC11" s="9">
        <f>Sheet1!AC11</f>
        <v>240.1673518119442</v>
      </c>
    </row>
    <row r="12" spans="1:29" ht="30" x14ac:dyDescent="0.3">
      <c r="A12" s="6" t="s">
        <v>32</v>
      </c>
      <c r="B12" s="9">
        <f>Sheet1!B12</f>
        <v>26.190277755734652</v>
      </c>
      <c r="C12" s="9">
        <f>Sheet1!C12</f>
        <v>231.35991862159912</v>
      </c>
      <c r="D12" s="9">
        <f>Sheet1!D12</f>
        <v>68.809404925189426</v>
      </c>
      <c r="E12" s="9">
        <f>Sheet1!E12</f>
        <v>65.330989122368251</v>
      </c>
      <c r="F12" s="9">
        <f>Sheet1!F12</f>
        <v>34.499687330843223</v>
      </c>
      <c r="G12" s="9">
        <f>Sheet1!G12</f>
        <v>49.174280305380726</v>
      </c>
      <c r="H12" s="9">
        <f>Sheet1!H12</f>
        <v>3.4891853101063481</v>
      </c>
      <c r="I12" s="9">
        <f>Sheet1!I12</f>
        <v>4.1671002355091469</v>
      </c>
      <c r="J12" s="9">
        <f>Sheet1!J12</f>
        <v>3.0770775703244548</v>
      </c>
      <c r="K12" s="9">
        <f>Sheet1!K12</f>
        <v>5.629535990906672</v>
      </c>
      <c r="L12" s="9">
        <f>Sheet1!L12</f>
        <v>4.3068233200810768</v>
      </c>
      <c r="M12" s="9">
        <f>Sheet1!M12</f>
        <v>4.1413549385873774</v>
      </c>
      <c r="N12" s="9">
        <f>Sheet1!N12</f>
        <v>6.6873246447405386</v>
      </c>
      <c r="O12" s="9">
        <f>Sheet1!O12</f>
        <v>13.884962444259306</v>
      </c>
      <c r="P12" s="9">
        <f>Sheet1!P12</f>
        <v>13.530438427692122</v>
      </c>
      <c r="Q12" s="9">
        <f>Sheet1!Q12</f>
        <v>7.6133894097656754</v>
      </c>
      <c r="R12" s="9">
        <f>Sheet1!R12</f>
        <v>0.65196691607855084</v>
      </c>
      <c r="S12" s="9">
        <f>Sheet1!S12</f>
        <v>2.0820040247821585</v>
      </c>
      <c r="T12" s="9">
        <f>Sheet1!T12</f>
        <v>3.3335232780503716</v>
      </c>
      <c r="U12" s="9">
        <f>Sheet1!U12</f>
        <v>1.4298346702368083</v>
      </c>
      <c r="V12" s="9">
        <f>Sheet1!V12</f>
        <v>1.0587844100271215</v>
      </c>
      <c r="W12" s="9">
        <f>Sheet1!W12</f>
        <v>0.45062419199546888</v>
      </c>
      <c r="X12" s="9">
        <f>Sheet1!X12</f>
        <v>0.27119632223435519</v>
      </c>
      <c r="Y12" s="9">
        <f>Sheet1!Y12</f>
        <v>10.059739940820428</v>
      </c>
      <c r="Z12" s="9">
        <f>Sheet1!Z12</f>
        <v>0</v>
      </c>
      <c r="AA12" s="9">
        <f>Sheet1!AA12</f>
        <v>0</v>
      </c>
      <c r="AB12" s="9">
        <f>Sheet1!AB12</f>
        <v>0</v>
      </c>
      <c r="AC12" s="9">
        <f>Sheet1!AC12</f>
        <v>0</v>
      </c>
    </row>
    <row r="13" spans="1:29" ht="45" x14ac:dyDescent="0.3">
      <c r="A13" s="4" t="s">
        <v>11</v>
      </c>
      <c r="B13" s="26">
        <f>+SUM(B8:B12)</f>
        <v>8131.9239515519685</v>
      </c>
      <c r="C13" s="69">
        <f>+SUMPRODUCT($B$8:$B$12,C8:C12)/(SUM($B$8:$B$12))</f>
        <v>99.233581883427831</v>
      </c>
      <c r="D13" s="69">
        <f t="shared" ref="D13:X13" si="2">+SUMPRODUCT($B$8:$B$12,D8:D12)/(SUM($B$8:$B$12))</f>
        <v>112.61001870573757</v>
      </c>
      <c r="E13" s="69">
        <f t="shared" si="2"/>
        <v>122.03032178570223</v>
      </c>
      <c r="F13" s="69">
        <f t="shared" si="2"/>
        <v>120.37000322398688</v>
      </c>
      <c r="G13" s="69">
        <f t="shared" si="2"/>
        <v>120.75608950422868</v>
      </c>
      <c r="H13" s="69">
        <f t="shared" si="2"/>
        <v>125.00524167817393</v>
      </c>
      <c r="I13" s="69">
        <f t="shared" si="2"/>
        <v>147.84526772055153</v>
      </c>
      <c r="J13" s="69">
        <f t="shared" si="2"/>
        <v>156.82439203258525</v>
      </c>
      <c r="K13" s="69">
        <f t="shared" si="2"/>
        <v>164.04397594630967</v>
      </c>
      <c r="L13" s="69">
        <f t="shared" si="2"/>
        <v>137.13671530053145</v>
      </c>
      <c r="M13" s="69">
        <f t="shared" si="2"/>
        <v>117.63903226182724</v>
      </c>
      <c r="N13" s="69">
        <f t="shared" si="2"/>
        <v>142.49366870351508</v>
      </c>
      <c r="O13" s="69">
        <f t="shared" si="2"/>
        <v>115.4583652708142</v>
      </c>
      <c r="P13" s="69">
        <f t="shared" si="2"/>
        <v>124.73997076260956</v>
      </c>
      <c r="Q13" s="69">
        <f t="shared" si="2"/>
        <v>152.56864943508668</v>
      </c>
      <c r="R13" s="69">
        <f t="shared" si="2"/>
        <v>124.07406670111385</v>
      </c>
      <c r="S13" s="69">
        <f t="shared" si="2"/>
        <v>158.19621174367708</v>
      </c>
      <c r="T13" s="69">
        <f t="shared" si="2"/>
        <v>154.17147510265085</v>
      </c>
      <c r="U13" s="69">
        <f t="shared" si="2"/>
        <v>99.315380494240699</v>
      </c>
      <c r="V13" s="69">
        <f t="shared" si="2"/>
        <v>97.722996639493843</v>
      </c>
      <c r="W13" s="69">
        <f t="shared" si="2"/>
        <v>115.01898896358445</v>
      </c>
      <c r="X13" s="69">
        <f t="shared" si="2"/>
        <v>127.67388086059401</v>
      </c>
      <c r="Y13" s="69">
        <f t="shared" ref="Y13:Z13" si="3">+SUMPRODUCT($B$8:$B$12,Y8:Y12)/(SUM($B$8:$B$12))</f>
        <v>271.05236937157781</v>
      </c>
      <c r="Z13" s="69">
        <f t="shared" si="3"/>
        <v>234.17501747863821</v>
      </c>
      <c r="AA13" s="69">
        <v>166.66894347877846</v>
      </c>
      <c r="AB13" s="69">
        <v>227.46594563743301</v>
      </c>
      <c r="AC13" s="69">
        <f>+SUMPRODUCT($B$8:$B$12,AC8:AC12)/(SUM($B$8:$B$12))</f>
        <v>217.33631034878297</v>
      </c>
    </row>
    <row r="14" spans="1:29" ht="30" x14ac:dyDescent="0.3">
      <c r="A14" s="6" t="s">
        <v>12</v>
      </c>
      <c r="B14" s="9">
        <f>Sheet1!B14</f>
        <v>52.185480129898437</v>
      </c>
      <c r="C14" s="9">
        <f>Sheet1!C14</f>
        <v>86.530774818457601</v>
      </c>
      <c r="D14" s="9">
        <f>Sheet1!D14</f>
        <v>70.323684105375946</v>
      </c>
      <c r="E14" s="9">
        <f>Sheet1!E14</f>
        <v>110.53866103059444</v>
      </c>
      <c r="F14" s="9">
        <f>Sheet1!F14</f>
        <v>132.60688004557204</v>
      </c>
      <c r="G14" s="9">
        <f>Sheet1!G14</f>
        <v>115.84425432864356</v>
      </c>
      <c r="H14" s="9">
        <f>Sheet1!H14</f>
        <v>80.95134284864676</v>
      </c>
      <c r="I14" s="9">
        <f>Sheet1!I14</f>
        <v>133.24862797043207</v>
      </c>
      <c r="J14" s="9">
        <f>Sheet1!J14</f>
        <v>152.5459578336569</v>
      </c>
      <c r="K14" s="9">
        <f>Sheet1!K14</f>
        <v>84.227492001120368</v>
      </c>
      <c r="L14" s="9">
        <f>Sheet1!L14</f>
        <v>104.68242288664969</v>
      </c>
      <c r="M14" s="9">
        <f>Sheet1!M14</f>
        <v>97.588005410678633</v>
      </c>
      <c r="N14" s="9">
        <f>Sheet1!N14</f>
        <v>17.270534954189131</v>
      </c>
      <c r="O14" s="9">
        <f>Sheet1!O14</f>
        <v>94.514763803362371</v>
      </c>
      <c r="P14" s="9">
        <f>Sheet1!P14</f>
        <v>137.6462338700814</v>
      </c>
      <c r="Q14" s="9">
        <f>Sheet1!Q14</f>
        <v>129.78884795643529</v>
      </c>
      <c r="R14" s="9">
        <f>Sheet1!R14</f>
        <v>93.344534210104243</v>
      </c>
      <c r="S14" s="9">
        <f>Sheet1!S14</f>
        <v>122.47313096733313</v>
      </c>
      <c r="T14" s="9">
        <f>Sheet1!T14</f>
        <v>118.95659528797633</v>
      </c>
      <c r="U14" s="9">
        <f>Sheet1!U14</f>
        <v>34.628126680656692</v>
      </c>
      <c r="V14" s="9">
        <f>Sheet1!V14</f>
        <v>227.57748237368207</v>
      </c>
      <c r="W14" s="9">
        <f>Sheet1!W14</f>
        <v>131.55783599295052</v>
      </c>
      <c r="X14" s="9">
        <f>Sheet1!X14</f>
        <v>128.30141457902886</v>
      </c>
      <c r="Y14" s="9">
        <f>Sheet1!Y14</f>
        <v>82.208487387285913</v>
      </c>
      <c r="Z14" s="9">
        <f>Sheet1!Z14</f>
        <v>217.11819244232399</v>
      </c>
      <c r="AA14" s="9">
        <f>Sheet1!AA14</f>
        <v>196.2228602832738</v>
      </c>
      <c r="AB14" s="14">
        <f>Sheet1!AB14</f>
        <v>239.18434678504656</v>
      </c>
      <c r="AC14" s="14">
        <f>Sheet1!AC14</f>
        <v>236.9178131541394</v>
      </c>
    </row>
    <row r="15" spans="1:29" ht="30" x14ac:dyDescent="0.3">
      <c r="A15" s="29" t="s">
        <v>13</v>
      </c>
      <c r="B15" s="9">
        <f>Sheet1!B15</f>
        <v>881.56659156068258</v>
      </c>
      <c r="C15" s="9">
        <f>Sheet1!C15</f>
        <v>89.286958238202715</v>
      </c>
      <c r="D15" s="9">
        <f>Sheet1!D15</f>
        <v>105.70039674823678</v>
      </c>
      <c r="E15" s="9">
        <f>Sheet1!E15</f>
        <v>105.89386017092042</v>
      </c>
      <c r="F15" s="9">
        <f>Sheet1!F15</f>
        <v>99.386039886042539</v>
      </c>
      <c r="G15" s="9">
        <f>Sheet1!G15</f>
        <v>107.12325850885925</v>
      </c>
      <c r="H15" s="9">
        <f>Sheet1!H15</f>
        <v>115.55628742139241</v>
      </c>
      <c r="I15" s="9">
        <f>Sheet1!I15</f>
        <v>113.49178499418859</v>
      </c>
      <c r="J15" s="9">
        <f>Sheet1!J15</f>
        <v>119.27094324961746</v>
      </c>
      <c r="K15" s="9">
        <f>Sheet1!K15</f>
        <v>115.25532665194113</v>
      </c>
      <c r="L15" s="9">
        <f>Sheet1!L15</f>
        <v>152.55060406266915</v>
      </c>
      <c r="M15" s="9">
        <f>Sheet1!M15</f>
        <v>151.6670912967526</v>
      </c>
      <c r="N15" s="9">
        <f>Sheet1!N15</f>
        <v>119.51535984244117</v>
      </c>
      <c r="O15" s="9">
        <f>Sheet1!O15</f>
        <v>151.61534042259177</v>
      </c>
      <c r="P15" s="9">
        <f>Sheet1!P15</f>
        <v>129.76960394874925</v>
      </c>
      <c r="Q15" s="9">
        <f>Sheet1!Q15</f>
        <v>115.24861240051328</v>
      </c>
      <c r="R15" s="9">
        <f>Sheet1!R15</f>
        <v>120.35251240360105</v>
      </c>
      <c r="S15" s="9">
        <f>Sheet1!S15</f>
        <v>109.039982060737</v>
      </c>
      <c r="T15" s="9">
        <f>Sheet1!T15</f>
        <v>124.03686222088568</v>
      </c>
      <c r="U15" s="9">
        <f>Sheet1!U15</f>
        <v>144.24134206179303</v>
      </c>
      <c r="V15" s="9">
        <f>Sheet1!V15</f>
        <v>119.66876031280867</v>
      </c>
      <c r="W15" s="9">
        <f>Sheet1!W15</f>
        <v>97.374442318126029</v>
      </c>
      <c r="X15" s="9">
        <f>Sheet1!X15</f>
        <v>111.39881315510573</v>
      </c>
      <c r="Y15" s="9">
        <f>Sheet1!Y15</f>
        <v>135.98324246525149</v>
      </c>
      <c r="Z15" s="9">
        <f>Sheet1!Z15</f>
        <v>80.428176130859811</v>
      </c>
      <c r="AA15" s="9">
        <f>Sheet1!AA15</f>
        <v>44.049571626815492</v>
      </c>
      <c r="AB15" s="14">
        <f>Sheet1!AB15</f>
        <v>44.618873141959888</v>
      </c>
      <c r="AC15" s="14">
        <f>Sheet1!AC15</f>
        <v>58.178687842398887</v>
      </c>
    </row>
    <row r="16" spans="1:29" ht="15.75" x14ac:dyDescent="0.3">
      <c r="A16" s="4" t="s">
        <v>14</v>
      </c>
      <c r="B16" s="26">
        <f>+SUM(B14:B15)</f>
        <v>933.75207169058103</v>
      </c>
      <c r="C16" s="69">
        <f>+SUMPRODUCT($B$14:$B$15,C14:C15)/(SUM($B$14:$B$15))</f>
        <v>89.132920823511839</v>
      </c>
      <c r="D16" s="69">
        <f t="shared" ref="D16:X16" si="4">+SUMPRODUCT($B$14:$B$15,D14:D15)/(SUM($B$14:$B$15))</f>
        <v>103.72326514054713</v>
      </c>
      <c r="E16" s="69">
        <f t="shared" si="4"/>
        <v>106.15344852453016</v>
      </c>
      <c r="F16" s="69">
        <f t="shared" si="4"/>
        <v>101.24268422087634</v>
      </c>
      <c r="G16" s="69">
        <f t="shared" si="4"/>
        <v>107.61065700345354</v>
      </c>
      <c r="H16" s="69">
        <f t="shared" si="4"/>
        <v>113.62228834160705</v>
      </c>
      <c r="I16" s="69">
        <f t="shared" si="4"/>
        <v>114.59595425691332</v>
      </c>
      <c r="J16" s="69">
        <f t="shared" si="4"/>
        <v>121.13061528145943</v>
      </c>
      <c r="K16" s="69">
        <f t="shared" si="4"/>
        <v>113.52124487827226</v>
      </c>
      <c r="L16" s="69">
        <f t="shared" si="4"/>
        <v>149.87535000610487</v>
      </c>
      <c r="M16" s="69">
        <f t="shared" si="4"/>
        <v>148.64472256793016</v>
      </c>
      <c r="N16" s="69">
        <f t="shared" si="4"/>
        <v>113.80110716300088</v>
      </c>
      <c r="O16" s="69">
        <f t="shared" si="4"/>
        <v>148.42410679975922</v>
      </c>
      <c r="P16" s="69">
        <f t="shared" si="4"/>
        <v>130.20981257233606</v>
      </c>
      <c r="Q16" s="69">
        <f t="shared" si="4"/>
        <v>116.06123621864715</v>
      </c>
      <c r="R16" s="69">
        <f t="shared" si="4"/>
        <v>118.84309212803083</v>
      </c>
      <c r="S16" s="69">
        <f t="shared" si="4"/>
        <v>109.79073308619704</v>
      </c>
      <c r="T16" s="69">
        <f t="shared" si="4"/>
        <v>123.75293656532925</v>
      </c>
      <c r="U16" s="69">
        <f t="shared" si="4"/>
        <v>138.11528521365133</v>
      </c>
      <c r="V16" s="69">
        <f t="shared" si="4"/>
        <v>125.69955653985734</v>
      </c>
      <c r="W16" s="69">
        <f t="shared" si="4"/>
        <v>99.284881786453298</v>
      </c>
      <c r="X16" s="69">
        <f t="shared" si="4"/>
        <v>112.3434647360706</v>
      </c>
      <c r="Y16" s="69">
        <f t="shared" ref="Y16:Z16" si="5">+SUMPRODUCT($B$14:$B$15,Y14:Y15)/(SUM($B$14:$B$15))</f>
        <v>132.97788215849414</v>
      </c>
      <c r="Z16" s="69">
        <f t="shared" si="5"/>
        <v>88.067499615585817</v>
      </c>
      <c r="AA16" s="69">
        <f t="shared" ref="AA16:AB16" si="6">+SUMPRODUCT($B$14:$B$15,AA14:AA15)/(SUM($B$14:$B$15))</f>
        <v>52.554223313536895</v>
      </c>
      <c r="AB16" s="69">
        <f t="shared" si="6"/>
        <v>55.492736736588839</v>
      </c>
      <c r="AC16" s="69">
        <f t="shared" ref="AC16" si="7">+SUMPRODUCT($B$14:$B$15,AC14:AC15)/(SUM($B$14:$B$15))</f>
        <v>68.16804942475494</v>
      </c>
    </row>
    <row r="17" spans="1:29" ht="15.75" x14ac:dyDescent="0.3">
      <c r="A17" s="6" t="s">
        <v>15</v>
      </c>
      <c r="B17" s="9">
        <f>B25</f>
        <v>9999.9955843761927</v>
      </c>
      <c r="C17" s="9">
        <f t="shared" ref="C17:X17" si="8">C25</f>
        <v>96.487887839121797</v>
      </c>
      <c r="D17" s="9">
        <f t="shared" si="8"/>
        <v>109.67613062487366</v>
      </c>
      <c r="E17" s="9">
        <f t="shared" si="8"/>
        <v>117.47854754686414</v>
      </c>
      <c r="F17" s="9">
        <f t="shared" si="8"/>
        <v>117.28247279816452</v>
      </c>
      <c r="G17" s="9">
        <f t="shared" si="8"/>
        <v>115.59107458931412</v>
      </c>
      <c r="H17" s="9">
        <f t="shared" si="8"/>
        <v>126.11584516626083</v>
      </c>
      <c r="I17" s="9">
        <f t="shared" si="8"/>
        <v>147.38292443733926</v>
      </c>
      <c r="J17" s="9">
        <f t="shared" si="8"/>
        <v>154.22585997799683</v>
      </c>
      <c r="K17" s="9">
        <f t="shared" si="8"/>
        <v>155.34106792770743</v>
      </c>
      <c r="L17" s="9">
        <f t="shared" si="8"/>
        <v>137.86509646127439</v>
      </c>
      <c r="M17" s="9">
        <f t="shared" si="8"/>
        <v>119.52356253126321</v>
      </c>
      <c r="N17" s="9">
        <f t="shared" si="8"/>
        <v>141.88012177133433</v>
      </c>
      <c r="O17" s="9">
        <f t="shared" si="8"/>
        <v>119.30228457144872</v>
      </c>
      <c r="P17" s="9">
        <f t="shared" si="8"/>
        <v>126.36155776736662</v>
      </c>
      <c r="Q17" s="9">
        <f t="shared" si="8"/>
        <v>147.14808026745678</v>
      </c>
      <c r="R17" s="9">
        <f t="shared" si="8"/>
        <v>123.59027548139653</v>
      </c>
      <c r="S17" s="9">
        <f t="shared" si="8"/>
        <v>150.54597129304372</v>
      </c>
      <c r="T17" s="9">
        <f t="shared" si="8"/>
        <v>145.21923118986675</v>
      </c>
      <c r="U17" s="9">
        <f t="shared" si="8"/>
        <v>105.97056764839225</v>
      </c>
      <c r="V17" s="9">
        <f t="shared" si="8"/>
        <v>108.90706687309809</v>
      </c>
      <c r="W17" s="9">
        <f t="shared" si="8"/>
        <v>114.64529925499548</v>
      </c>
      <c r="X17" s="9">
        <f t="shared" si="8"/>
        <v>132.74037504767676</v>
      </c>
      <c r="Y17" s="9">
        <f t="shared" ref="Y17:Z17" si="9">Y25</f>
        <v>248.3162991552133</v>
      </c>
      <c r="Z17" s="9">
        <f t="shared" si="9"/>
        <v>218.44499848523137</v>
      </c>
      <c r="AA17" s="9">
        <f t="shared" ref="AA17" si="10">AA25</f>
        <v>164.04419093994102</v>
      </c>
      <c r="AB17" s="14">
        <f>Sheet1!AB17</f>
        <v>209.92530131224495</v>
      </c>
      <c r="AC17" s="14">
        <f>Sheet1!AC17</f>
        <v>206.99513957881416</v>
      </c>
    </row>
    <row r="18" spans="1:29" x14ac:dyDescent="0.25">
      <c r="A18" s="42"/>
    </row>
    <row r="19" spans="1:29" x14ac:dyDescent="0.25">
      <c r="A19" s="42"/>
    </row>
    <row r="20" spans="1:29" x14ac:dyDescent="0.25">
      <c r="A20" s="42"/>
    </row>
    <row r="21" spans="1:29" ht="15.75" x14ac:dyDescent="0.3">
      <c r="A21" s="6" t="s">
        <v>47</v>
      </c>
      <c r="B21" s="2" t="s">
        <v>1</v>
      </c>
      <c r="C21" s="23" t="s">
        <v>16</v>
      </c>
      <c r="D21" s="23" t="s">
        <v>17</v>
      </c>
      <c r="E21" s="24" t="s">
        <v>21</v>
      </c>
      <c r="F21" s="24" t="s">
        <v>23</v>
      </c>
      <c r="G21" s="24" t="s">
        <v>24</v>
      </c>
      <c r="H21" s="24" t="s">
        <v>25</v>
      </c>
      <c r="I21" s="24" t="s">
        <v>26</v>
      </c>
      <c r="J21" s="24" t="s">
        <v>27</v>
      </c>
      <c r="K21" s="24" t="s">
        <v>28</v>
      </c>
      <c r="L21" s="24" t="s">
        <v>29</v>
      </c>
      <c r="M21" s="24" t="s">
        <v>30</v>
      </c>
      <c r="N21" s="24" t="s">
        <v>31</v>
      </c>
      <c r="O21" s="24" t="s">
        <v>43</v>
      </c>
      <c r="P21" s="24" t="s">
        <v>44</v>
      </c>
      <c r="Q21" s="24" t="s">
        <v>45</v>
      </c>
      <c r="R21" s="24" t="s">
        <v>46</v>
      </c>
      <c r="S21" s="24" t="s">
        <v>50</v>
      </c>
      <c r="T21" s="24" t="s">
        <v>52</v>
      </c>
      <c r="U21" s="24" t="s">
        <v>53</v>
      </c>
      <c r="V21" s="24" t="s">
        <v>61</v>
      </c>
      <c r="W21" s="52" t="s">
        <v>62</v>
      </c>
      <c r="X21" s="52" t="s">
        <v>63</v>
      </c>
      <c r="Y21" s="52" t="s">
        <v>65</v>
      </c>
      <c r="Z21" s="52" t="s">
        <v>66</v>
      </c>
      <c r="AA21" s="52" t="s">
        <v>67</v>
      </c>
      <c r="AB21" s="78" t="s">
        <v>70</v>
      </c>
      <c r="AC21" s="78" t="s">
        <v>71</v>
      </c>
    </row>
    <row r="22" spans="1:29" ht="45" x14ac:dyDescent="0.3">
      <c r="A22" s="43" t="s">
        <v>6</v>
      </c>
      <c r="B22" s="44">
        <f>B7</f>
        <v>934.31956113364413</v>
      </c>
      <c r="C22" s="44">
        <f t="shared" ref="C22:X22" si="11">C7</f>
        <v>79.941023021557669</v>
      </c>
      <c r="D22" s="44">
        <f t="shared" si="11"/>
        <v>90.090054255819368</v>
      </c>
      <c r="E22" s="44">
        <f t="shared" si="11"/>
        <v>89.18004200280923</v>
      </c>
      <c r="F22" s="44">
        <f t="shared" si="11"/>
        <v>106.4399546397335</v>
      </c>
      <c r="G22" s="44">
        <f t="shared" si="11"/>
        <v>78.612530544872868</v>
      </c>
      <c r="H22" s="44">
        <f t="shared" si="11"/>
        <v>148.26803862793111</v>
      </c>
      <c r="I22" s="44">
        <f t="shared" si="11"/>
        <v>176.12593917124059</v>
      </c>
      <c r="J22" s="44">
        <f t="shared" si="11"/>
        <v>164.68447462271081</v>
      </c>
      <c r="K22" s="44">
        <f t="shared" si="11"/>
        <v>121.38904436524207</v>
      </c>
      <c r="L22" s="44">
        <f t="shared" si="11"/>
        <v>132.2016605853417</v>
      </c>
      <c r="M22" s="44">
        <f t="shared" si="11"/>
        <v>106.8222479356222</v>
      </c>
      <c r="N22" s="44">
        <f t="shared" si="11"/>
        <v>164.60202758544455</v>
      </c>
      <c r="O22" s="44">
        <f t="shared" si="11"/>
        <v>123.65400507555511</v>
      </c>
      <c r="P22" s="44">
        <f t="shared" si="11"/>
        <v>136.62925064894964</v>
      </c>
      <c r="Q22" s="44">
        <f t="shared" si="11"/>
        <v>131.03769166108697</v>
      </c>
      <c r="R22" s="44">
        <f t="shared" si="11"/>
        <v>124.12386046074305</v>
      </c>
      <c r="S22" s="44">
        <f t="shared" si="11"/>
        <v>124.69198465656387</v>
      </c>
      <c r="T22" s="44">
        <f t="shared" si="11"/>
        <v>88.755926971647625</v>
      </c>
      <c r="U22" s="44">
        <f t="shared" si="11"/>
        <v>131.76932024133802</v>
      </c>
      <c r="V22" s="44">
        <f t="shared" si="11"/>
        <v>189.46621357658933</v>
      </c>
      <c r="W22" s="44">
        <f t="shared" si="11"/>
        <v>126.74394923706873</v>
      </c>
      <c r="X22" s="44">
        <f t="shared" si="11"/>
        <v>197.22152817347398</v>
      </c>
      <c r="Y22" s="44">
        <f t="shared" ref="Y22" si="12">Y7</f>
        <v>165.6994822207958</v>
      </c>
      <c r="Z22" s="44">
        <f>Sheet3!Z5</f>
        <v>211.83584804424893</v>
      </c>
      <c r="AA22" s="44">
        <f>Sheet3!AA5</f>
        <v>252.62170087239508</v>
      </c>
      <c r="AB22" s="44">
        <f>AB7</f>
        <v>211.5976856444976</v>
      </c>
      <c r="AC22" s="44">
        <f>AC7</f>
        <v>255.73271359629271</v>
      </c>
    </row>
    <row r="23" spans="1:29" ht="34.5" customHeight="1" x14ac:dyDescent="0.3">
      <c r="A23" s="43" t="s">
        <v>11</v>
      </c>
      <c r="B23" s="44">
        <f>B13</f>
        <v>8131.9239515519685</v>
      </c>
      <c r="C23" s="44">
        <f t="shared" ref="C23:X23" si="13">C13</f>
        <v>99.233581883427831</v>
      </c>
      <c r="D23" s="44">
        <f t="shared" si="13"/>
        <v>112.61001870573757</v>
      </c>
      <c r="E23" s="44">
        <f t="shared" si="13"/>
        <v>122.03032178570223</v>
      </c>
      <c r="F23" s="44">
        <f t="shared" si="13"/>
        <v>120.37000322398688</v>
      </c>
      <c r="G23" s="44">
        <f t="shared" si="13"/>
        <v>120.75608950422868</v>
      </c>
      <c r="H23" s="44">
        <f t="shared" si="13"/>
        <v>125.00524167817393</v>
      </c>
      <c r="I23" s="44">
        <f t="shared" si="13"/>
        <v>147.84526772055153</v>
      </c>
      <c r="J23" s="44">
        <f t="shared" si="13"/>
        <v>156.82439203258525</v>
      </c>
      <c r="K23" s="44">
        <f t="shared" si="13"/>
        <v>164.04397594630967</v>
      </c>
      <c r="L23" s="44">
        <f t="shared" si="13"/>
        <v>137.13671530053145</v>
      </c>
      <c r="M23" s="44">
        <f t="shared" si="13"/>
        <v>117.63903226182724</v>
      </c>
      <c r="N23" s="44">
        <f t="shared" si="13"/>
        <v>142.49366870351508</v>
      </c>
      <c r="O23" s="44">
        <f t="shared" si="13"/>
        <v>115.4583652708142</v>
      </c>
      <c r="P23" s="44">
        <f t="shared" si="13"/>
        <v>124.73997076260956</v>
      </c>
      <c r="Q23" s="44">
        <f t="shared" si="13"/>
        <v>152.56864943508668</v>
      </c>
      <c r="R23" s="44">
        <f t="shared" si="13"/>
        <v>124.07406670111385</v>
      </c>
      <c r="S23" s="44">
        <f t="shared" si="13"/>
        <v>158.19621174367708</v>
      </c>
      <c r="T23" s="44">
        <f t="shared" si="13"/>
        <v>154.17147510265085</v>
      </c>
      <c r="U23" s="44">
        <f t="shared" si="13"/>
        <v>99.315380494240699</v>
      </c>
      <c r="V23" s="44">
        <f t="shared" si="13"/>
        <v>97.722996639493843</v>
      </c>
      <c r="W23" s="44">
        <f t="shared" si="13"/>
        <v>115.01898896358445</v>
      </c>
      <c r="X23" s="44">
        <f t="shared" si="13"/>
        <v>127.67388086059401</v>
      </c>
      <c r="Y23" s="44">
        <f t="shared" ref="Y23" si="14">Y13</f>
        <v>271.05236937157781</v>
      </c>
      <c r="Z23" s="44">
        <f>Sheet3!Z8</f>
        <v>234.17501747863821</v>
      </c>
      <c r="AA23" s="44">
        <f>Sheet3!AA8</f>
        <v>166.66894347877846</v>
      </c>
      <c r="AB23" s="44">
        <f>AB13</f>
        <v>227.46594563743301</v>
      </c>
      <c r="AC23" s="44">
        <f>AC13</f>
        <v>217.33631034878297</v>
      </c>
    </row>
    <row r="24" spans="1:29" ht="21" customHeight="1" x14ac:dyDescent="0.3">
      <c r="A24" s="43" t="s">
        <v>14</v>
      </c>
      <c r="B24" s="44">
        <f>B16</f>
        <v>933.75207169058103</v>
      </c>
      <c r="C24" s="44">
        <f t="shared" ref="C24:X24" si="15">C16</f>
        <v>89.132920823511839</v>
      </c>
      <c r="D24" s="44">
        <f t="shared" si="15"/>
        <v>103.72326514054713</v>
      </c>
      <c r="E24" s="44">
        <f t="shared" si="15"/>
        <v>106.15344852453016</v>
      </c>
      <c r="F24" s="44">
        <f t="shared" si="15"/>
        <v>101.24268422087634</v>
      </c>
      <c r="G24" s="44">
        <f t="shared" si="15"/>
        <v>107.61065700345354</v>
      </c>
      <c r="H24" s="44">
        <f t="shared" si="15"/>
        <v>113.62228834160705</v>
      </c>
      <c r="I24" s="44">
        <f t="shared" si="15"/>
        <v>114.59595425691332</v>
      </c>
      <c r="J24" s="44">
        <f t="shared" si="15"/>
        <v>121.13061528145943</v>
      </c>
      <c r="K24" s="44">
        <f t="shared" si="15"/>
        <v>113.52124487827226</v>
      </c>
      <c r="L24" s="44">
        <f t="shared" si="15"/>
        <v>149.87535000610487</v>
      </c>
      <c r="M24" s="44">
        <f t="shared" si="15"/>
        <v>148.64472256793016</v>
      </c>
      <c r="N24" s="44">
        <f t="shared" si="15"/>
        <v>113.80110716300088</v>
      </c>
      <c r="O24" s="44">
        <f t="shared" si="15"/>
        <v>148.42410679975922</v>
      </c>
      <c r="P24" s="44">
        <f t="shared" si="15"/>
        <v>130.20981257233606</v>
      </c>
      <c r="Q24" s="44">
        <f t="shared" si="15"/>
        <v>116.06123621864715</v>
      </c>
      <c r="R24" s="44">
        <f t="shared" si="15"/>
        <v>118.84309212803083</v>
      </c>
      <c r="S24" s="44">
        <f t="shared" si="15"/>
        <v>109.79073308619704</v>
      </c>
      <c r="T24" s="44">
        <f t="shared" si="15"/>
        <v>123.75293656532925</v>
      </c>
      <c r="U24" s="44">
        <f t="shared" si="15"/>
        <v>138.11528521365133</v>
      </c>
      <c r="V24" s="44">
        <f t="shared" si="15"/>
        <v>125.69955653985734</v>
      </c>
      <c r="W24" s="44">
        <f t="shared" si="15"/>
        <v>99.284881786453298</v>
      </c>
      <c r="X24" s="44">
        <f t="shared" si="15"/>
        <v>112.3434647360706</v>
      </c>
      <c r="Y24" s="44">
        <f t="shared" ref="Y24" si="16">Y16</f>
        <v>132.97788215849414</v>
      </c>
      <c r="Z24" s="44">
        <f>Sheet3!Z9</f>
        <v>88.067499615585817</v>
      </c>
      <c r="AA24" s="44">
        <f>Sheet3!AA9</f>
        <v>52.554223313536895</v>
      </c>
      <c r="AB24" s="44">
        <f>AB16</f>
        <v>55.492736736588839</v>
      </c>
      <c r="AC24" s="44">
        <f>AC16</f>
        <v>68.16804942475494</v>
      </c>
    </row>
    <row r="25" spans="1:29" ht="21" customHeight="1" x14ac:dyDescent="0.3">
      <c r="A25" s="6" t="s">
        <v>15</v>
      </c>
      <c r="B25" s="9">
        <f>+SUM(B22:B24)</f>
        <v>9999.9955843761927</v>
      </c>
      <c r="C25" s="69">
        <f>+SUMPRODUCT($B$22:$B$24,C22:C24)/(SUM($B$22:$B$24))</f>
        <v>96.487887839121797</v>
      </c>
      <c r="D25" s="69">
        <f t="shared" ref="D25:X25" si="17">+SUMPRODUCT($B$22:$B$24,D22:D24)/(SUM($B$22:$B$24))</f>
        <v>109.67613062487366</v>
      </c>
      <c r="E25" s="69">
        <f t="shared" si="17"/>
        <v>117.47854754686414</v>
      </c>
      <c r="F25" s="69">
        <f t="shared" si="17"/>
        <v>117.28247279816452</v>
      </c>
      <c r="G25" s="69">
        <f t="shared" si="17"/>
        <v>115.59107458931412</v>
      </c>
      <c r="H25" s="69">
        <f t="shared" si="17"/>
        <v>126.11584516626083</v>
      </c>
      <c r="I25" s="69">
        <f t="shared" si="17"/>
        <v>147.38292443733926</v>
      </c>
      <c r="J25" s="69">
        <f t="shared" si="17"/>
        <v>154.22585997799683</v>
      </c>
      <c r="K25" s="69">
        <f t="shared" si="17"/>
        <v>155.34106792770743</v>
      </c>
      <c r="L25" s="69">
        <f t="shared" si="17"/>
        <v>137.86509646127439</v>
      </c>
      <c r="M25" s="69">
        <f t="shared" si="17"/>
        <v>119.52356253126321</v>
      </c>
      <c r="N25" s="69">
        <f t="shared" si="17"/>
        <v>141.88012177133433</v>
      </c>
      <c r="O25" s="69">
        <f t="shared" si="17"/>
        <v>119.30228457144872</v>
      </c>
      <c r="P25" s="69">
        <f t="shared" si="17"/>
        <v>126.36155776736662</v>
      </c>
      <c r="Q25" s="69">
        <f t="shared" si="17"/>
        <v>147.14808026745678</v>
      </c>
      <c r="R25" s="69">
        <f t="shared" si="17"/>
        <v>123.59027548139653</v>
      </c>
      <c r="S25" s="69">
        <f t="shared" si="17"/>
        <v>150.54597129304372</v>
      </c>
      <c r="T25" s="69">
        <f t="shared" si="17"/>
        <v>145.21923118986675</v>
      </c>
      <c r="U25" s="69">
        <f t="shared" si="17"/>
        <v>105.97056764839225</v>
      </c>
      <c r="V25" s="69">
        <f t="shared" si="17"/>
        <v>108.90706687309809</v>
      </c>
      <c r="W25" s="69">
        <f t="shared" si="17"/>
        <v>114.64529925499548</v>
      </c>
      <c r="X25" s="69">
        <f t="shared" si="17"/>
        <v>132.74037504767676</v>
      </c>
      <c r="Y25" s="69">
        <f t="shared" ref="Y25:Z25" si="18">+SUMPRODUCT($B$22:$B$24,Y22:Y24)/(SUM($B$22:$B$24))</f>
        <v>248.3162991552133</v>
      </c>
      <c r="Z25" s="69">
        <f t="shared" si="18"/>
        <v>218.44499848523137</v>
      </c>
      <c r="AA25" s="69">
        <f t="shared" ref="AA25:AB25" si="19">+SUMPRODUCT($B$22:$B$24,AA22:AA24)/(SUM($B$22:$B$24))</f>
        <v>164.04419093994102</v>
      </c>
      <c r="AB25" s="69">
        <f t="shared" si="19"/>
        <v>209.92530131224495</v>
      </c>
      <c r="AC25" s="69">
        <f>AC17</f>
        <v>206.99513957881416</v>
      </c>
    </row>
    <row r="27" spans="1:29" ht="30" x14ac:dyDescent="0.3">
      <c r="A27" s="43" t="s">
        <v>68</v>
      </c>
      <c r="B27" s="44">
        <f>Sheet2!B9</f>
        <v>4909.3796284558748</v>
      </c>
      <c r="C27" s="44">
        <f>Sheet3!C6</f>
        <v>100.95534036535697</v>
      </c>
      <c r="D27" s="44">
        <f>Sheet3!D6</f>
        <v>124.15792410261803</v>
      </c>
      <c r="E27" s="44">
        <f>Sheet3!E6</f>
        <v>127.58599758606677</v>
      </c>
      <c r="F27" s="44">
        <f>Sheet3!F6</f>
        <v>130.88458051476553</v>
      </c>
      <c r="G27" s="44">
        <f>Sheet3!G6</f>
        <v>137.46490302420139</v>
      </c>
      <c r="H27" s="44">
        <f>Sheet3!H6</f>
        <v>132.3520383391953</v>
      </c>
      <c r="I27" s="44">
        <f>Sheet3!I6</f>
        <v>162.91865737375318</v>
      </c>
      <c r="J27" s="44">
        <f>Sheet3!J6</f>
        <v>175.12137179569103</v>
      </c>
      <c r="K27" s="44">
        <f>Sheet3!K6</f>
        <v>184.91920875034498</v>
      </c>
      <c r="L27" s="44">
        <f>Sheet3!L6</f>
        <v>141.04305916086571</v>
      </c>
      <c r="M27" s="44">
        <f>Sheet3!M6</f>
        <v>141.04305916086571</v>
      </c>
      <c r="N27" s="44">
        <f>Sheet3!N6</f>
        <v>140.86682015132351</v>
      </c>
      <c r="O27" s="44">
        <f>Sheet3!O6</f>
        <v>135.63547852803154</v>
      </c>
      <c r="P27" s="44">
        <f>Sheet3!P6</f>
        <v>151.23911272256797</v>
      </c>
      <c r="Q27" s="44">
        <f>Sheet3!Q6</f>
        <v>118.84797028581765</v>
      </c>
      <c r="R27" s="44">
        <f>Sheet3!R6</f>
        <v>113.27061862161354</v>
      </c>
      <c r="S27" s="44">
        <f>Sheet3!S6</f>
        <v>172.57156284286324</v>
      </c>
      <c r="T27" s="44">
        <f>Sheet3!T6</f>
        <v>203.1499041649877</v>
      </c>
      <c r="U27" s="44">
        <f>Sheet3!U6</f>
        <v>110.97820114367212</v>
      </c>
      <c r="V27" s="44">
        <f>Sheet3!V6</f>
        <v>74.412017159604034</v>
      </c>
      <c r="W27" s="44">
        <f>Sheet3!W6</f>
        <v>132.71410053492437</v>
      </c>
      <c r="X27" s="44">
        <f>Sheet3!X6</f>
        <v>144.47841648916997</v>
      </c>
      <c r="Y27" s="44">
        <f>Sheet3!Y6</f>
        <v>371.60362338346374</v>
      </c>
      <c r="Z27" s="44">
        <f>Sheet3!Z6</f>
        <v>284.55306667889619</v>
      </c>
      <c r="AA27" s="44">
        <f>Sheet3!AA6</f>
        <v>191.01423107705915</v>
      </c>
      <c r="AB27" s="44">
        <f>Sheet2!AB9</f>
        <v>300.95540040527555</v>
      </c>
      <c r="AC27" s="44">
        <f>Sheet2!AC9</f>
        <v>244.45574833065464</v>
      </c>
    </row>
    <row r="28" spans="1:29" ht="30" x14ac:dyDescent="0.3">
      <c r="A28" s="43" t="s">
        <v>69</v>
      </c>
      <c r="B28" s="27">
        <f>Sheet2!B17</f>
        <v>2182.7000120499824</v>
      </c>
      <c r="C28" s="27">
        <f>Sheet3!C7</f>
        <v>103.42626633139032</v>
      </c>
      <c r="D28" s="27">
        <f>Sheet3!D7</f>
        <v>95.111542960829624</v>
      </c>
      <c r="E28" s="27">
        <f>Sheet3!E7</f>
        <v>104.20749084078254</v>
      </c>
      <c r="F28" s="27">
        <f>Sheet3!F7</f>
        <v>97.329763112920958</v>
      </c>
      <c r="G28" s="27">
        <f>Sheet3!G7</f>
        <v>119.66437391065625</v>
      </c>
      <c r="H28" s="27">
        <f>Sheet3!H7</f>
        <v>111.17537825946036</v>
      </c>
      <c r="I28" s="27">
        <f>Sheet3!I7</f>
        <v>122.34890068881477</v>
      </c>
      <c r="J28" s="27">
        <f>Sheet3!J7</f>
        <v>120.71193408432578</v>
      </c>
      <c r="K28" s="27">
        <f>Sheet3!K7</f>
        <v>119.12476229773759</v>
      </c>
      <c r="L28" s="27">
        <f>Sheet3!L7</f>
        <v>109.35491159990585</v>
      </c>
      <c r="M28" s="27">
        <f>Sheet3!M7</f>
        <v>107.74568726531845</v>
      </c>
      <c r="N28" s="27">
        <f>Sheet3!N7</f>
        <v>111.03304173648728</v>
      </c>
      <c r="O28" s="27">
        <f>Sheet3!O7</f>
        <v>122.07833211926415</v>
      </c>
      <c r="P28" s="27">
        <f>Sheet3!P7</f>
        <v>131.08336204708627</v>
      </c>
      <c r="Q28" s="27">
        <f>Sheet3!Q7</f>
        <v>128.42456359119726</v>
      </c>
      <c r="R28" s="27">
        <f>Sheet3!R7</f>
        <v>101.69437952149254</v>
      </c>
      <c r="S28" s="27">
        <f>Sheet3!S7</f>
        <v>125.28566883952662</v>
      </c>
      <c r="T28" s="27">
        <f>Sheet3!T7</f>
        <v>114.88089743497102</v>
      </c>
      <c r="U28" s="27">
        <f>Sheet3!U7</f>
        <v>132.93883066496892</v>
      </c>
      <c r="V28" s="27">
        <f>Sheet3!V7</f>
        <v>133.34994536915693</v>
      </c>
      <c r="W28" s="27">
        <f>Sheet3!W7</f>
        <v>149.44988622615492</v>
      </c>
      <c r="X28" s="27">
        <f>Sheet3!X7</f>
        <v>129.72291456122875</v>
      </c>
      <c r="Y28" s="27">
        <f>Sheet3!Y7</f>
        <v>124.4349306428649</v>
      </c>
      <c r="Z28" s="27">
        <f>Sheet3!Z7</f>
        <v>148.17942482884274</v>
      </c>
      <c r="AA28" s="27">
        <f>Sheet3!AA7</f>
        <v>176.17698964907871</v>
      </c>
      <c r="AB28" s="27">
        <f>Sheet2!AB17</f>
        <v>159.66860264119151</v>
      </c>
      <c r="AC28" s="27">
        <f>Sheet2!AC17</f>
        <v>159.72451605863151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Sheet4!C23:C23</xm:f>
              <xm:sqref>C21</xm:sqref>
            </x14:sparkline>
            <x14:sparkline>
              <xm:f>Sheet4!D23:D23</xm:f>
              <xm:sqref>D21</xm:sqref>
            </x14:sparkline>
            <x14:sparkline>
              <xm:f>Sheet4!E23:E23</xm:f>
              <xm:sqref>E21</xm:sqref>
            </x14:sparkline>
            <x14:sparkline>
              <xm:f>Sheet4!F23:F23</xm:f>
              <xm:sqref>F21</xm:sqref>
            </x14:sparkline>
            <x14:sparkline>
              <xm:f>Sheet4!G23:G23</xm:f>
              <xm:sqref>G21</xm:sqref>
            </x14:sparkline>
            <x14:sparkline>
              <xm:f>Sheet4!H23:H23</xm:f>
              <xm:sqref>H21</xm:sqref>
            </x14:sparkline>
            <x14:sparkline>
              <xm:f>Sheet4!I23:I23</xm:f>
              <xm:sqref>I21</xm:sqref>
            </x14:sparkline>
            <x14:sparkline>
              <xm:f>Sheet4!J23:J23</xm:f>
              <xm:sqref>J21</xm:sqref>
            </x14:sparkline>
            <x14:sparkline>
              <xm:f>Sheet4!K23:K23</xm:f>
              <xm:sqref>K21</xm:sqref>
            </x14:sparkline>
            <x14:sparkline>
              <xm:f>Sheet4!L23:L23</xm:f>
              <xm:sqref>L21</xm:sqref>
            </x14:sparkline>
            <x14:sparkline>
              <xm:f>Sheet4!M23:M23</xm:f>
              <xm:sqref>M21</xm:sqref>
            </x14:sparkline>
            <x14:sparkline>
              <xm:f>Sheet4!N23:N23</xm:f>
              <xm:sqref>N21</xm:sqref>
            </x14:sparkline>
            <x14:sparkline>
              <xm:f>Sheet4!O23:O23</xm:f>
              <xm:sqref>O21</xm:sqref>
            </x14:sparkline>
            <x14:sparkline>
              <xm:f>Sheet4!P23:P23</xm:f>
              <xm:sqref>P21</xm:sqref>
            </x14:sparkline>
            <x14:sparkline>
              <xm:f>Sheet4!Q23:Q23</xm:f>
              <xm:sqref>Q21</xm:sqref>
            </x14:sparkline>
            <x14:sparkline>
              <xm:f>Sheet4!R23:R23</xm:f>
              <xm:sqref>R21</xm:sqref>
            </x14:sparkline>
            <x14:sparkline>
              <xm:f>Sheet4!S23:S23</xm:f>
              <xm:sqref>S21</xm:sqref>
            </x14:sparkline>
            <x14:sparkline>
              <xm:f>Sheet4!T23:T23</xm:f>
              <xm:sqref>T21</xm:sqref>
            </x14:sparkline>
            <x14:sparkline>
              <xm:f>Sheet4!U23:U23</xm:f>
              <xm:sqref>U21</xm:sqref>
            </x14:sparkline>
            <x14:sparkline>
              <xm:f>Sheet4!V23:V23</xm:f>
              <xm:sqref>V21</xm:sqref>
            </x14:sparkline>
            <x14:sparkline>
              <xm:f>Sheet4!W23:W23</xm:f>
              <xm:sqref>W21</xm:sqref>
            </x14:sparkline>
            <x14:sparkline>
              <xm:f>Sheet4!X23:X23</xm:f>
              <xm:sqref>X21</xm:sqref>
            </x14:sparkline>
            <x14:sparkline>
              <xm:f>Sheet4!Y23:Y23</xm:f>
              <xm:sqref>Y21</xm:sqref>
            </x14:sparkline>
            <x14:sparkline>
              <xm:f>Sheet4!Z23:Z23</xm:f>
              <xm:sqref>Z21</xm:sqref>
            </x14:sparkline>
            <x14:sparkline>
              <xm:f>Sheet4!AA23:AA23</xm:f>
              <xm:sqref>AA21</xm:sqref>
            </x14:sparkline>
            <x14:sparkline>
              <xm:f>Sheet4!AB23:AB23</xm:f>
              <xm:sqref>AB21</xm:sqref>
            </x14:sparkline>
            <x14:sparkline>
              <xm:f>Sheet4!AC23:AC23</xm:f>
              <xm:sqref>AC21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Sheet4!C17:C17</xm:f>
              <xm:sqref>C2</xm:sqref>
            </x14:sparkline>
            <x14:sparkline>
              <xm:f>Sheet4!D17:D17</xm:f>
              <xm:sqref>D2</xm:sqref>
            </x14:sparkline>
            <x14:sparkline>
              <xm:f>Sheet4!E17:E17</xm:f>
              <xm:sqref>E2</xm:sqref>
            </x14:sparkline>
            <x14:sparkline>
              <xm:f>Sheet4!F17:F17</xm:f>
              <xm:sqref>F2</xm:sqref>
            </x14:sparkline>
            <x14:sparkline>
              <xm:f>Sheet4!G17:G17</xm:f>
              <xm:sqref>G2</xm:sqref>
            </x14:sparkline>
            <x14:sparkline>
              <xm:f>Sheet4!H17:H17</xm:f>
              <xm:sqref>H2</xm:sqref>
            </x14:sparkline>
            <x14:sparkline>
              <xm:f>Sheet4!I17:I17</xm:f>
              <xm:sqref>I2</xm:sqref>
            </x14:sparkline>
            <x14:sparkline>
              <xm:f>Sheet4!J17:J17</xm:f>
              <xm:sqref>J2</xm:sqref>
            </x14:sparkline>
            <x14:sparkline>
              <xm:f>Sheet4!K17:K17</xm:f>
              <xm:sqref>K2</xm:sqref>
            </x14:sparkline>
            <x14:sparkline>
              <xm:f>Sheet4!L17:L17</xm:f>
              <xm:sqref>L2</xm:sqref>
            </x14:sparkline>
            <x14:sparkline>
              <xm:f>Sheet4!M17:M17</xm:f>
              <xm:sqref>M2</xm:sqref>
            </x14:sparkline>
            <x14:sparkline>
              <xm:f>Sheet4!N17:N17</xm:f>
              <xm:sqref>N2</xm:sqref>
            </x14:sparkline>
            <x14:sparkline>
              <xm:f>Sheet4!O17:O17</xm:f>
              <xm:sqref>O2</xm:sqref>
            </x14:sparkline>
            <x14:sparkline>
              <xm:f>Sheet4!P17:P17</xm:f>
              <xm:sqref>P2</xm:sqref>
            </x14:sparkline>
            <x14:sparkline>
              <xm:f>Sheet4!Q17:Q17</xm:f>
              <xm:sqref>Q2</xm:sqref>
            </x14:sparkline>
            <x14:sparkline>
              <xm:f>Sheet4!R17:R17</xm:f>
              <xm:sqref>R2</xm:sqref>
            </x14:sparkline>
            <x14:sparkline>
              <xm:f>Sheet4!S17:S17</xm:f>
              <xm:sqref>S2</xm:sqref>
            </x14:sparkline>
            <x14:sparkline>
              <xm:f>Sheet4!T17:T17</xm:f>
              <xm:sqref>T2</xm:sqref>
            </x14:sparkline>
            <x14:sparkline>
              <xm:f>Sheet4!U17:U17</xm:f>
              <xm:sqref>U2</xm:sqref>
            </x14:sparkline>
            <x14:sparkline>
              <xm:f>Sheet4!V17:V17</xm:f>
              <xm:sqref>V2</xm:sqref>
            </x14:sparkline>
            <x14:sparkline>
              <xm:f>Sheet4!W17:W17</xm:f>
              <xm:sqref>W2</xm:sqref>
            </x14:sparkline>
            <x14:sparkline>
              <xm:f>Sheet4!X17:X17</xm:f>
              <xm:sqref>X2</xm:sqref>
            </x14:sparkline>
            <x14:sparkline>
              <xm:f>Sheet4!Y17:Y17</xm:f>
              <xm:sqref>Y2</xm:sqref>
            </x14:sparkline>
            <x14:sparkline>
              <xm:f>Sheet4!Z17:Z17</xm:f>
              <xm:sqref>Z2</xm:sqref>
            </x14:sparkline>
            <x14:sparkline>
              <xm:f>Sheet4!AA17:AA17</xm:f>
              <xm:sqref>AA2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opLeftCell="O12" zoomScale="91" zoomScaleNormal="91" workbookViewId="0">
      <selection activeCell="AC13" sqref="AC13"/>
    </sheetView>
  </sheetViews>
  <sheetFormatPr baseColWidth="10" defaultRowHeight="15" x14ac:dyDescent="0.25"/>
  <cols>
    <col min="1" max="1" width="37.140625" customWidth="1"/>
    <col min="2" max="2" width="11" customWidth="1"/>
    <col min="3" max="10" width="11.42578125" hidden="1" customWidth="1"/>
  </cols>
  <sheetData>
    <row r="1" spans="1:31" ht="32.25" customHeight="1" x14ac:dyDescent="0.25">
      <c r="B1" s="30"/>
      <c r="C1" s="91">
        <v>2018</v>
      </c>
      <c r="D1" s="92"/>
      <c r="E1" s="92"/>
      <c r="F1" s="93"/>
      <c r="G1" s="94">
        <v>2019</v>
      </c>
      <c r="H1" s="94"/>
      <c r="I1" s="94"/>
      <c r="J1" s="94"/>
      <c r="K1" s="91">
        <v>2020</v>
      </c>
      <c r="L1" s="92"/>
      <c r="M1" s="92"/>
      <c r="N1" s="93"/>
      <c r="O1" s="95">
        <v>2021</v>
      </c>
      <c r="P1" s="96"/>
      <c r="Q1" s="96"/>
      <c r="R1" s="97"/>
      <c r="S1" s="91">
        <v>2022</v>
      </c>
      <c r="T1" s="92"/>
      <c r="U1" s="92"/>
      <c r="V1" s="93"/>
      <c r="W1" s="89">
        <v>2023</v>
      </c>
      <c r="X1" s="90"/>
      <c r="Y1" s="90"/>
      <c r="Z1" s="75"/>
      <c r="AA1" s="98">
        <v>2024</v>
      </c>
      <c r="AB1" s="98"/>
      <c r="AC1" s="98"/>
    </row>
    <row r="2" spans="1:31" ht="15.75" customHeight="1" x14ac:dyDescent="0.3">
      <c r="A2" s="6" t="s">
        <v>0</v>
      </c>
      <c r="B2" s="2" t="s">
        <v>1</v>
      </c>
      <c r="C2" s="23" t="s">
        <v>16</v>
      </c>
      <c r="D2" s="23" t="s">
        <v>17</v>
      </c>
      <c r="E2" s="24" t="s">
        <v>21</v>
      </c>
      <c r="F2" s="24" t="s">
        <v>23</v>
      </c>
      <c r="G2" s="24" t="s">
        <v>24</v>
      </c>
      <c r="H2" s="24" t="s">
        <v>25</v>
      </c>
      <c r="I2" s="24" t="s">
        <v>26</v>
      </c>
      <c r="J2" s="24" t="s">
        <v>27</v>
      </c>
      <c r="K2" s="24" t="s">
        <v>28</v>
      </c>
      <c r="L2" s="24" t="s">
        <v>29</v>
      </c>
      <c r="M2" s="24" t="s">
        <v>30</v>
      </c>
      <c r="N2" s="24" t="s">
        <v>31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50</v>
      </c>
      <c r="T2" s="24" t="s">
        <v>52</v>
      </c>
      <c r="U2" s="24" t="s">
        <v>53</v>
      </c>
      <c r="V2" s="24" t="s">
        <v>61</v>
      </c>
      <c r="W2" s="24" t="s">
        <v>62</v>
      </c>
      <c r="X2" s="24" t="s">
        <v>63</v>
      </c>
      <c r="Y2" s="24" t="s">
        <v>65</v>
      </c>
      <c r="Z2" s="24" t="s">
        <v>66</v>
      </c>
      <c r="AA2" s="24" t="s">
        <v>67</v>
      </c>
      <c r="AB2" s="24" t="s">
        <v>70</v>
      </c>
      <c r="AC2" s="24" t="s">
        <v>71</v>
      </c>
      <c r="AD2" s="22" t="s">
        <v>22</v>
      </c>
    </row>
    <row r="3" spans="1:31" ht="31.5" customHeight="1" x14ac:dyDescent="0.3">
      <c r="A3" s="6" t="s">
        <v>2</v>
      </c>
      <c r="B3" s="9">
        <f>Sheet4!B3</f>
        <v>214.22750444851107</v>
      </c>
      <c r="C3" s="9">
        <f>Sheet4!C3</f>
        <v>66.323398663330821</v>
      </c>
      <c r="D3" s="9">
        <f>Sheet4!D3</f>
        <v>111.19943179564167</v>
      </c>
      <c r="E3" s="9">
        <f>Sheet4!E3</f>
        <v>83.758698126329705</v>
      </c>
      <c r="F3" s="9">
        <f>Sheet4!F3</f>
        <v>138.71847141469786</v>
      </c>
      <c r="G3" s="9">
        <f>Sheet4!G3</f>
        <v>63.289986972526371</v>
      </c>
      <c r="H3" s="9">
        <f>Sheet4!H3</f>
        <v>149.12516876541352</v>
      </c>
      <c r="I3" s="9">
        <f>Sheet4!I3</f>
        <v>121.54792646297746</v>
      </c>
      <c r="J3" s="9">
        <f>Sheet4!J3</f>
        <v>230.631499010016</v>
      </c>
      <c r="K3" s="9">
        <f>Sheet4!K3</f>
        <v>91.369947103886346</v>
      </c>
      <c r="L3" s="9">
        <f>Sheet4!L3</f>
        <v>87.266224047578092</v>
      </c>
      <c r="M3" s="9">
        <f>Sheet4!M3</f>
        <v>87.266224047578092</v>
      </c>
      <c r="N3" s="9">
        <f>Sheet4!N3</f>
        <v>155.78712926068059</v>
      </c>
      <c r="O3" s="9">
        <f>Sheet4!O3</f>
        <v>107.68733668382286</v>
      </c>
      <c r="P3" s="9">
        <f>Sheet4!P3</f>
        <v>83.421266173991782</v>
      </c>
      <c r="Q3" s="9">
        <f>Sheet4!Q3</f>
        <v>74.849018243920696</v>
      </c>
      <c r="R3" s="9">
        <f>Sheet4!R3</f>
        <v>189.87503831694423</v>
      </c>
      <c r="S3" s="9">
        <f>Sheet4!S3</f>
        <v>96.061488899759652</v>
      </c>
      <c r="T3" s="9">
        <f>Sheet4!T3</f>
        <v>73.562824504496831</v>
      </c>
      <c r="U3" s="9">
        <f>Sheet4!U3</f>
        <v>154.77088658886191</v>
      </c>
      <c r="V3" s="9">
        <f>Sheet4!V3</f>
        <v>88.958360303651034</v>
      </c>
      <c r="W3" s="9">
        <f>Sheet4!W3</f>
        <v>42.063981083853122</v>
      </c>
      <c r="X3" s="9">
        <f>Sheet4!X3</f>
        <v>299.81785908151494</v>
      </c>
      <c r="Y3" s="9">
        <f>Sheet4!Y3</f>
        <v>301.91082652963235</v>
      </c>
      <c r="Z3" s="9">
        <f>Sheet4!Z3</f>
        <v>473.09908610593277</v>
      </c>
      <c r="AA3" s="9">
        <f>Sheet4!AA3</f>
        <v>321.13895932536042</v>
      </c>
      <c r="AB3" s="9">
        <f>Sheet4!AB3</f>
        <v>180.65806971052365</v>
      </c>
      <c r="AC3" s="9">
        <f>Sheet4!AC3</f>
        <v>289.24469372874142</v>
      </c>
      <c r="AD3" s="50">
        <f>((AC3/Y3)-1)*100</f>
        <v>-4.1953224885917573</v>
      </c>
    </row>
    <row r="4" spans="1:31" ht="32.25" customHeight="1" x14ac:dyDescent="0.3">
      <c r="A4" s="6" t="s">
        <v>3</v>
      </c>
      <c r="B4" s="9">
        <f>Sheet4!B4</f>
        <v>218.76930272729257</v>
      </c>
      <c r="C4" s="9">
        <f>Sheet4!C4</f>
        <v>63.666493532524285</v>
      </c>
      <c r="D4" s="9">
        <f>Sheet4!D4</f>
        <v>69.552277125521385</v>
      </c>
      <c r="E4" s="9">
        <f>Sheet4!E4</f>
        <v>54.87421210054795</v>
      </c>
      <c r="F4" s="9">
        <f>Sheet4!F4</f>
        <v>66.906653765976813</v>
      </c>
      <c r="G4" s="9">
        <f>Sheet4!G4</f>
        <v>42.015730916300178</v>
      </c>
      <c r="H4" s="9">
        <f>Sheet4!H4</f>
        <v>116.36205906695355</v>
      </c>
      <c r="I4" s="9">
        <f>Sheet4!I4</f>
        <v>136.58228931045159</v>
      </c>
      <c r="J4" s="9">
        <f>Sheet4!J4</f>
        <v>137.62677206573494</v>
      </c>
      <c r="K4" s="9">
        <f>Sheet4!K4</f>
        <v>127.18430322760709</v>
      </c>
      <c r="L4" s="9">
        <f>Sheet4!L4</f>
        <v>165.57239482914304</v>
      </c>
      <c r="M4" s="9">
        <f>Sheet4!M4</f>
        <v>49.113290854783159</v>
      </c>
      <c r="N4" s="9">
        <f>Sheet4!N4</f>
        <v>238.56147792729124</v>
      </c>
      <c r="O4" s="9">
        <f>Sheet4!O4</f>
        <v>44.576069990828763</v>
      </c>
      <c r="P4" s="9">
        <f>Sheet4!P4</f>
        <v>58.074721571143129</v>
      </c>
      <c r="Q4" s="9">
        <f>Sheet4!Q4</f>
        <v>53.75739759218051</v>
      </c>
      <c r="R4" s="9">
        <f>Sheet4!R4</f>
        <v>58.202950038857608</v>
      </c>
      <c r="S4" s="9">
        <f>Sheet4!S4</f>
        <v>65.169598543845098</v>
      </c>
      <c r="T4" s="9">
        <f>Sheet4!T4</f>
        <v>58.30763610496151</v>
      </c>
      <c r="U4" s="9">
        <f>Sheet4!U4</f>
        <v>56.001632344793499</v>
      </c>
      <c r="V4" s="9">
        <f>Sheet4!V4</f>
        <v>69.692729214625231</v>
      </c>
      <c r="W4" s="9">
        <f>Sheet4!W4</f>
        <v>56.889790935319468</v>
      </c>
      <c r="X4" s="9">
        <f>Sheet4!X4</f>
        <v>56.652319873891912</v>
      </c>
      <c r="Y4" s="9">
        <f>Sheet4!Y4</f>
        <v>36.657658840368619</v>
      </c>
      <c r="Z4" s="9">
        <f>Sheet4!Z4</f>
        <v>86.503146842094338</v>
      </c>
      <c r="AA4" s="9">
        <f>Sheet4!AA4</f>
        <v>50.929105533138134</v>
      </c>
      <c r="AB4" s="9">
        <f>Sheet4!AB4</f>
        <v>56.838688300626501</v>
      </c>
      <c r="AC4" s="9">
        <f>Sheet4!AC4</f>
        <v>94.572230561461012</v>
      </c>
      <c r="AD4" s="50">
        <f t="shared" ref="AD4:AD15" si="0">((AC4/Y4)-1)*100</f>
        <v>157.98764447366992</v>
      </c>
    </row>
    <row r="5" spans="1:31" ht="33" customHeight="1" x14ac:dyDescent="0.3">
      <c r="A5" s="6" t="s">
        <v>4</v>
      </c>
      <c r="B5" s="9">
        <f>Sheet4!B5</f>
        <v>236.52365423159887</v>
      </c>
      <c r="C5" s="9">
        <f>Sheet4!C5</f>
        <v>81.429848384889155</v>
      </c>
      <c r="D5" s="9">
        <f>Sheet4!D5</f>
        <v>96.66407167442398</v>
      </c>
      <c r="E5" s="9">
        <f>Sheet4!E5</f>
        <v>108.40977275071664</v>
      </c>
      <c r="F5" s="9">
        <f>Sheet4!F5</f>
        <v>111.92671733632561</v>
      </c>
      <c r="G5" s="9">
        <f>Sheet4!G5</f>
        <v>90.034038503532685</v>
      </c>
      <c r="H5" s="9">
        <f>Sheet4!H5</f>
        <v>86.03997899368612</v>
      </c>
      <c r="I5" s="9">
        <f>Sheet4!I5</f>
        <v>106.11125808606693</v>
      </c>
      <c r="J5" s="9">
        <f>Sheet4!J5</f>
        <v>137.23589809899971</v>
      </c>
      <c r="K5" s="9">
        <f>Sheet4!K5</f>
        <v>105.64701184679197</v>
      </c>
      <c r="L5" s="9">
        <f>Sheet4!L5</f>
        <v>121.80468461465659</v>
      </c>
      <c r="M5" s="9">
        <f>Sheet4!M5</f>
        <v>130.79910949956107</v>
      </c>
      <c r="N5" s="9">
        <f>Sheet4!N5</f>
        <v>110.94044084027377</v>
      </c>
      <c r="O5" s="9">
        <f>Sheet4!O5</f>
        <v>129.91586243935774</v>
      </c>
      <c r="P5" s="9">
        <f>Sheet4!P5</f>
        <v>126.63406365425422</v>
      </c>
      <c r="Q5" s="9">
        <f>Sheet4!Q5</f>
        <v>152.10581360661826</v>
      </c>
      <c r="R5" s="9">
        <f>Sheet4!R5</f>
        <v>166.54195984297615</v>
      </c>
      <c r="S5" s="9">
        <f>Sheet4!S5</f>
        <v>170.32974275290857</v>
      </c>
      <c r="T5" s="9">
        <f>Sheet4!T5</f>
        <v>164.0725742824373</v>
      </c>
      <c r="U5" s="9">
        <f>Sheet4!U5</f>
        <v>169.87526888312019</v>
      </c>
      <c r="V5" s="9">
        <f>Sheet4!V5</f>
        <v>385.02797193368815</v>
      </c>
      <c r="W5" s="9">
        <f>Sheet4!W5</f>
        <v>142.13988725187511</v>
      </c>
      <c r="X5" s="9">
        <f>Sheet4!X5</f>
        <v>172.27273752858767</v>
      </c>
      <c r="Y5" s="9">
        <f>Sheet4!Y5</f>
        <v>230.73327882139017</v>
      </c>
      <c r="Z5" s="9">
        <f>Sheet4!Z5</f>
        <v>221.70794408596282</v>
      </c>
      <c r="AA5" s="9">
        <f>Sheet4!AA5</f>
        <v>233.9688127366563</v>
      </c>
      <c r="AB5" s="9">
        <f>Sheet4!AB5</f>
        <v>233.83425765588561</v>
      </c>
      <c r="AC5" s="9">
        <f>Sheet4!AC5</f>
        <v>258.85954992708599</v>
      </c>
      <c r="AD5" s="50">
        <f t="shared" si="0"/>
        <v>12.189949906388776</v>
      </c>
    </row>
    <row r="6" spans="1:31" ht="29.25" customHeight="1" x14ac:dyDescent="0.3">
      <c r="A6" s="6" t="s">
        <v>5</v>
      </c>
      <c r="B6" s="9">
        <f>Sheet4!B6</f>
        <v>264.79909972624165</v>
      </c>
      <c r="C6" s="9">
        <f>Sheet4!C6</f>
        <v>103.07363465881654</v>
      </c>
      <c r="D6" s="9">
        <f>Sheet4!D6</f>
        <v>84.107840898893372</v>
      </c>
      <c r="E6" s="9">
        <f>Sheet4!E6</f>
        <v>104.73212384329484</v>
      </c>
      <c r="F6" s="9">
        <f>Sheet4!F6</f>
        <v>108.08640059899524</v>
      </c>
      <c r="G6" s="9">
        <f>Sheet4!G6</f>
        <v>111.04205850686742</v>
      </c>
      <c r="H6" s="9">
        <f>Sheet4!H6</f>
        <v>229.5176959482244</v>
      </c>
      <c r="I6" s="9">
        <f>Sheet4!I6</f>
        <v>315.48886157492103</v>
      </c>
      <c r="J6" s="9">
        <f>Sheet4!J6</f>
        <v>158.20396121675259</v>
      </c>
      <c r="K6" s="9">
        <f>Sheet4!K6</f>
        <v>154.94827707085631</v>
      </c>
      <c r="L6" s="9">
        <f>Sheet4!L6</f>
        <v>150.27213334475388</v>
      </c>
      <c r="M6" s="9">
        <f>Sheet4!M6</f>
        <v>148.90430785794777</v>
      </c>
      <c r="N6" s="9">
        <f>Sheet4!N6</f>
        <v>158.56186685937746</v>
      </c>
      <c r="O6" s="9">
        <f>Sheet4!O6</f>
        <v>196.31001817168703</v>
      </c>
      <c r="P6" s="9">
        <f>Sheet4!P6</f>
        <v>253.50287849714303</v>
      </c>
      <c r="Q6" s="9">
        <f>Sheet4!Q6</f>
        <v>221.52367203966077</v>
      </c>
      <c r="R6" s="9">
        <f>Sheet4!R6</f>
        <v>87.503180783168176</v>
      </c>
      <c r="S6" s="9">
        <f>Sheet4!S6</f>
        <v>156.26573719728782</v>
      </c>
      <c r="T6" s="9">
        <f>Sheet4!T6</f>
        <v>58.928647097678976</v>
      </c>
      <c r="U6" s="9">
        <f>Sheet4!U6</f>
        <v>141.72070555706455</v>
      </c>
      <c r="V6" s="9">
        <f>Sheet4!V6</f>
        <v>195.05281311629801</v>
      </c>
      <c r="W6" s="9">
        <f>Sheet4!W6</f>
        <v>239.2111754086155</v>
      </c>
      <c r="X6" s="9">
        <f>Sheet4!X6</f>
        <v>252.63807186936356</v>
      </c>
      <c r="Y6" s="9">
        <f>Sheet4!Y6</f>
        <v>104.02307213225687</v>
      </c>
      <c r="Z6" s="9">
        <f>Sheet4!Z6</f>
        <v>95.197203480084525</v>
      </c>
      <c r="AA6" s="9">
        <f>Sheet4!AA6</f>
        <v>380.48360242884377</v>
      </c>
      <c r="AB6" s="9">
        <f>Sheet4!AB6</f>
        <v>344.62366426951422</v>
      </c>
      <c r="AC6" s="9">
        <f>Sheet4!AC6</f>
        <v>358.97403088529046</v>
      </c>
      <c r="AD6" s="50">
        <f t="shared" si="0"/>
        <v>245.09077988860412</v>
      </c>
      <c r="AE6" s="15"/>
    </row>
    <row r="7" spans="1:31" ht="50.25" customHeight="1" x14ac:dyDescent="0.3">
      <c r="A7" s="4" t="s">
        <v>6</v>
      </c>
      <c r="B7" s="26">
        <f>Sheet4!B7</f>
        <v>934.31956113364413</v>
      </c>
      <c r="C7" s="26">
        <f>Sheet4!C7</f>
        <v>79.941023021557669</v>
      </c>
      <c r="D7" s="26">
        <f>Sheet4!D7</f>
        <v>90.090054255819368</v>
      </c>
      <c r="E7" s="26">
        <f>Sheet4!E7</f>
        <v>89.18004200280923</v>
      </c>
      <c r="F7" s="26">
        <f>Sheet4!F7</f>
        <v>106.4399546397335</v>
      </c>
      <c r="G7" s="26">
        <f>Sheet4!G7</f>
        <v>78.612530544872868</v>
      </c>
      <c r="H7" s="26">
        <f>Sheet4!H7</f>
        <v>148.26803862793111</v>
      </c>
      <c r="I7" s="26">
        <f>Sheet4!I7</f>
        <v>176.12593917124059</v>
      </c>
      <c r="J7" s="26">
        <f>Sheet4!J7</f>
        <v>164.68447462271081</v>
      </c>
      <c r="K7" s="26">
        <f>Sheet4!K7</f>
        <v>121.38904436524207</v>
      </c>
      <c r="L7" s="26">
        <f>Sheet4!L7</f>
        <v>132.2016605853417</v>
      </c>
      <c r="M7" s="26">
        <f>Sheet4!M7</f>
        <v>106.8222479356222</v>
      </c>
      <c r="N7" s="26">
        <f>Sheet4!N7</f>
        <v>164.60202758544455</v>
      </c>
      <c r="O7" s="26">
        <f>Sheet4!O7</f>
        <v>123.65400507555511</v>
      </c>
      <c r="P7" s="26">
        <f>Sheet4!P7</f>
        <v>136.62925064894964</v>
      </c>
      <c r="Q7" s="26">
        <f>Sheet4!Q7</f>
        <v>131.03769166108697</v>
      </c>
      <c r="R7" s="26">
        <f>Sheet4!R7</f>
        <v>124.12386046074305</v>
      </c>
      <c r="S7" s="26">
        <f>Sheet4!S7</f>
        <v>124.69198465656387</v>
      </c>
      <c r="T7" s="26">
        <f>Sheet4!T7</f>
        <v>88.755926971647625</v>
      </c>
      <c r="U7" s="26">
        <f>Sheet4!U7</f>
        <v>131.76932024133802</v>
      </c>
      <c r="V7" s="26">
        <f>Sheet4!V7</f>
        <v>189.46621357658933</v>
      </c>
      <c r="W7" s="26">
        <f>Sheet4!W7</f>
        <v>126.74394923706873</v>
      </c>
      <c r="X7" s="26">
        <f>Sheet4!X7</f>
        <v>197.22152817347398</v>
      </c>
      <c r="Y7" s="26">
        <f>Sheet4!Y7</f>
        <v>165.6994822207958</v>
      </c>
      <c r="Z7" s="26">
        <f>Sheet4!Z7</f>
        <v>211.83584804424893</v>
      </c>
      <c r="AA7" s="26">
        <f>Sheet4!AA7</f>
        <v>252.62170087239508</v>
      </c>
      <c r="AB7" s="26">
        <f>Sheet4!AB7</f>
        <v>211.5976856444976</v>
      </c>
      <c r="AC7" s="26">
        <f>Sheet4!AC7</f>
        <v>255.73271359629271</v>
      </c>
      <c r="AD7" s="26">
        <f t="shared" ref="AD7" si="1">((AB7/AA7)-1)*100</f>
        <v>-16.239307662891413</v>
      </c>
    </row>
    <row r="8" spans="1:31" ht="38.25" customHeight="1" x14ac:dyDescent="0.3">
      <c r="A8" s="6" t="s">
        <v>7</v>
      </c>
      <c r="B8" s="9">
        <f>Sheet4!B8</f>
        <v>524.926326286679</v>
      </c>
      <c r="C8" s="9">
        <f>Sheet4!C8</f>
        <v>116.16869910896381</v>
      </c>
      <c r="D8" s="9">
        <f>Sheet4!D8</f>
        <v>151.72519335937392</v>
      </c>
      <c r="E8" s="9">
        <f>Sheet4!E8</f>
        <v>117.90318675036265</v>
      </c>
      <c r="F8" s="9">
        <f>Sheet4!F8</f>
        <v>72.650634332468087</v>
      </c>
      <c r="G8" s="9">
        <f>Sheet4!G8</f>
        <v>0.96908187023876569</v>
      </c>
      <c r="H8" s="9">
        <f>Sheet4!H8</f>
        <v>230.22770357121394</v>
      </c>
      <c r="I8" s="9">
        <f>Sheet4!I8</f>
        <v>298.37668417028959</v>
      </c>
      <c r="J8" s="9">
        <f>Sheet4!J8</f>
        <v>291.00389622976854</v>
      </c>
      <c r="K8" s="9">
        <f>Sheet4!K8</f>
        <v>296.92458543914194</v>
      </c>
      <c r="L8" s="9">
        <f>Sheet4!L8</f>
        <v>345.67136594263678</v>
      </c>
      <c r="M8" s="9">
        <f>Sheet4!M8</f>
        <v>3.1278983114755778</v>
      </c>
      <c r="N8" s="9">
        <f>Sheet4!N8</f>
        <v>377.59630553195018</v>
      </c>
      <c r="O8" s="9">
        <f>Sheet4!O8</f>
        <v>23.951677904248285</v>
      </c>
      <c r="P8" s="9">
        <f>Sheet4!P8</f>
        <v>8.2800099783692822</v>
      </c>
      <c r="Q8" s="9">
        <f>Sheet4!Q8</f>
        <v>2.3551729986503571</v>
      </c>
      <c r="R8" s="9">
        <f>Sheet4!R8</f>
        <v>13.333245235450745</v>
      </c>
      <c r="S8" s="9">
        <f>Sheet4!S8</f>
        <v>1.678114191881354</v>
      </c>
      <c r="T8" s="9">
        <f>Sheet4!T8</f>
        <v>0</v>
      </c>
      <c r="U8" s="9">
        <f>Sheet4!U8</f>
        <v>0</v>
      </c>
      <c r="V8" s="9">
        <f>Sheet4!V8</f>
        <v>0</v>
      </c>
      <c r="W8" s="9">
        <f>Sheet4!W8</f>
        <v>0</v>
      </c>
      <c r="X8" s="9">
        <f>Sheet4!X8</f>
        <v>0</v>
      </c>
      <c r="Y8" s="9">
        <f>Sheet4!Y8</f>
        <v>10.320547214763927</v>
      </c>
      <c r="Z8" s="9">
        <f>Sheet4!Z8</f>
        <v>16.652376567316686</v>
      </c>
      <c r="AA8" s="9">
        <f>Sheet4!AA8</f>
        <v>10.320547214763927</v>
      </c>
      <c r="AB8" s="9">
        <f>Sheet4!AB8</f>
        <v>0.27879464793749587</v>
      </c>
      <c r="AC8" s="9">
        <f>Sheet4!AC8</f>
        <v>2.3694920838684341</v>
      </c>
      <c r="AD8" s="50">
        <f t="shared" si="0"/>
        <v>-77.041022781439466</v>
      </c>
    </row>
    <row r="9" spans="1:31" ht="58.5" customHeight="1" x14ac:dyDescent="0.3">
      <c r="A9" s="6" t="s">
        <v>8</v>
      </c>
      <c r="B9" s="9">
        <f>Sheet4!B9</f>
        <v>623.26264438887983</v>
      </c>
      <c r="C9" s="9">
        <f>Sheet4!C9</f>
        <v>106.9938968124553</v>
      </c>
      <c r="D9" s="9">
        <f>Sheet4!D9</f>
        <v>57.361789194796287</v>
      </c>
      <c r="E9" s="9">
        <f>Sheet4!E9</f>
        <v>139.25266155370642</v>
      </c>
      <c r="F9" s="9">
        <f>Sheet4!F9</f>
        <v>96.391652439042005</v>
      </c>
      <c r="G9" s="9">
        <f>Sheet4!G9</f>
        <v>104.44465564474771</v>
      </c>
      <c r="H9" s="9">
        <f>Sheet4!H9</f>
        <v>115.79799921218549</v>
      </c>
      <c r="I9" s="9">
        <f>Sheet4!I9</f>
        <v>71.920485147257438</v>
      </c>
      <c r="J9" s="9">
        <f>Sheet4!J9</f>
        <v>114.74077504526808</v>
      </c>
      <c r="K9" s="9">
        <f>Sheet4!K9</f>
        <v>90.166880791662336</v>
      </c>
      <c r="L9" s="9">
        <f>Sheet4!L9</f>
        <v>105.81946843137162</v>
      </c>
      <c r="M9" s="9">
        <f>Sheet4!M9</f>
        <v>126.78025367810027</v>
      </c>
      <c r="N9" s="9">
        <f>Sheet4!N9</f>
        <v>102.89751283112471</v>
      </c>
      <c r="O9" s="9">
        <f>Sheet4!O9</f>
        <v>85.88150328892398</v>
      </c>
      <c r="P9" s="9">
        <f>Sheet4!P9</f>
        <v>68.306344986093279</v>
      </c>
      <c r="Q9" s="9">
        <f>Sheet4!Q9</f>
        <v>143.10903318160027</v>
      </c>
      <c r="R9" s="9">
        <f>Sheet4!R9</f>
        <v>126.29941800055829</v>
      </c>
      <c r="S9" s="9">
        <f>Sheet4!S9</f>
        <v>61.373883353552515</v>
      </c>
      <c r="T9" s="9">
        <f>Sheet4!T9</f>
        <v>61.077350925577122</v>
      </c>
      <c r="U9" s="9">
        <f>Sheet4!U9</f>
        <v>111.31163175476462</v>
      </c>
      <c r="V9" s="9">
        <f>Sheet4!V9</f>
        <v>322.61795971934146</v>
      </c>
      <c r="W9" s="9">
        <f>Sheet4!W9</f>
        <v>73.461934347416701</v>
      </c>
      <c r="X9" s="9">
        <f>Sheet4!X9</f>
        <v>53.937107795511345</v>
      </c>
      <c r="Y9" s="9">
        <f>Sheet4!Y9</f>
        <v>71.709042780394313</v>
      </c>
      <c r="Z9" s="9">
        <f>Sheet4!Z9</f>
        <v>183.05973098716882</v>
      </c>
      <c r="AA9" s="9">
        <f>Sheet4!AA9</f>
        <v>110.4270585441276</v>
      </c>
      <c r="AB9" s="9">
        <f>Sheet4!AB9</f>
        <v>68.82646611709005</v>
      </c>
      <c r="AC9" s="9">
        <f>Sheet4!AC9</f>
        <v>169.91066330816804</v>
      </c>
      <c r="AD9" s="50">
        <f t="shared" si="0"/>
        <v>136.9445424456602</v>
      </c>
    </row>
    <row r="10" spans="1:31" ht="34.5" customHeight="1" x14ac:dyDescent="0.3">
      <c r="A10" s="6" t="s">
        <v>9</v>
      </c>
      <c r="B10" s="9">
        <f>Sheet4!B10</f>
        <v>1204.8171180700947</v>
      </c>
      <c r="C10" s="9">
        <f>Sheet4!C10</f>
        <v>101.40776806868801</v>
      </c>
      <c r="D10" s="9">
        <f>Sheet4!D10</f>
        <v>91.593626584748691</v>
      </c>
      <c r="E10" s="9">
        <f>Sheet4!E10</f>
        <v>107.23958011983635</v>
      </c>
      <c r="F10" s="9">
        <f>Sheet4!F10</f>
        <v>99.827019175901626</v>
      </c>
      <c r="G10" s="9">
        <f>Sheet4!G10</f>
        <v>119.01332527755292</v>
      </c>
      <c r="H10" s="9">
        <f>Sheet4!H10</f>
        <v>107.72916170061373</v>
      </c>
      <c r="I10" s="9">
        <f>Sheet4!I10</f>
        <v>117.98822945063442</v>
      </c>
      <c r="J10" s="9">
        <f>Sheet4!J10</f>
        <v>116.21146186131709</v>
      </c>
      <c r="K10" s="9">
        <f>Sheet4!K10</f>
        <v>116.0354771617816</v>
      </c>
      <c r="L10" s="9">
        <f>Sheet4!L10</f>
        <v>106.45724016816116</v>
      </c>
      <c r="M10" s="9">
        <f>Sheet4!M10</f>
        <v>106.02499940146525</v>
      </c>
      <c r="N10" s="9">
        <f>Sheet4!N10</f>
        <v>107.58257539508435</v>
      </c>
      <c r="O10" s="9">
        <f>Sheet4!O10</f>
        <v>112.82230370137634</v>
      </c>
      <c r="P10" s="9">
        <f>Sheet4!P10</f>
        <v>122.13826293475807</v>
      </c>
      <c r="Q10" s="9">
        <f>Sheet4!Q10</f>
        <v>119.45697110838955</v>
      </c>
      <c r="R10" s="9">
        <f>Sheet4!R10</f>
        <v>125.50460987506011</v>
      </c>
      <c r="S10" s="9">
        <f>Sheet4!S10</f>
        <v>118.54150104223817</v>
      </c>
      <c r="T10" s="9">
        <f>Sheet4!T10</f>
        <v>128.43119836660739</v>
      </c>
      <c r="U10" s="9">
        <f>Sheet4!U10</f>
        <v>125.01552204231108</v>
      </c>
      <c r="V10" s="9">
        <f>Sheet4!V10</f>
        <v>127.28548111542692</v>
      </c>
      <c r="W10" s="9">
        <f>Sheet4!W10</f>
        <v>143.73890497760922</v>
      </c>
      <c r="X10" s="9">
        <f>Sheet4!X10</f>
        <v>162.68171561527853</v>
      </c>
      <c r="Y10" s="9">
        <f>Sheet4!Y10</f>
        <v>162.44968703179771</v>
      </c>
      <c r="Z10" s="9">
        <f>Sheet4!Z10</f>
        <v>194.49766300763648</v>
      </c>
      <c r="AA10" s="9">
        <f>Sheet4!AA10</f>
        <v>201.46564425238813</v>
      </c>
      <c r="AB10" s="9">
        <f>Sheet4!AB10</f>
        <v>202.48942087718819</v>
      </c>
      <c r="AC10" s="9">
        <f>Sheet4!AC10</f>
        <v>231.24025679373236</v>
      </c>
      <c r="AD10" s="50">
        <f t="shared" si="0"/>
        <v>42.345769338705885</v>
      </c>
    </row>
    <row r="11" spans="1:31" ht="34.5" customHeight="1" x14ac:dyDescent="0.3">
      <c r="A11" s="6" t="s">
        <v>10</v>
      </c>
      <c r="B11" s="9">
        <f>Sheet4!B11</f>
        <v>5752.7275850505812</v>
      </c>
      <c r="C11" s="9">
        <f>Sheet4!C11</f>
        <v>95.790636745932602</v>
      </c>
      <c r="D11" s="9">
        <f>Sheet4!D11</f>
        <v>119.62749542807188</v>
      </c>
      <c r="E11" s="9">
        <f>Sheet4!E11</f>
        <v>123.89682957110966</v>
      </c>
      <c r="F11" s="9">
        <f>Sheet4!F11</f>
        <v>132.01551721615547</v>
      </c>
      <c r="G11" s="9">
        <f>Sheet4!G11</f>
        <v>134.1445421564286</v>
      </c>
      <c r="H11" s="9">
        <f>Sheet4!H11</f>
        <v>120.57283052323584</v>
      </c>
      <c r="I11" s="9">
        <f>Sheet4!I11</f>
        <v>149.24259083920887</v>
      </c>
      <c r="J11" s="9">
        <f>Sheet4!J11</f>
        <v>158.34586692143762</v>
      </c>
      <c r="K11" s="9">
        <f>Sheet4!K11</f>
        <v>170.69867709032508</v>
      </c>
      <c r="L11" s="9">
        <f>Sheet4!L11</f>
        <v>128.53132791578679</v>
      </c>
      <c r="M11" s="9">
        <f>Sheet4!M11</f>
        <v>130.04668537403708</v>
      </c>
      <c r="N11" s="9">
        <f>Sheet4!N11</f>
        <v>133.2607493364311</v>
      </c>
      <c r="O11" s="9">
        <f>Sheet4!O11</f>
        <v>128.02712141445923</v>
      </c>
      <c r="P11" s="9">
        <f>Sheet4!P11</f>
        <v>142.53206318534421</v>
      </c>
      <c r="Q11" s="9">
        <f>Sheet4!Q11</f>
        <v>174.8948881218617</v>
      </c>
      <c r="R11" s="9">
        <f>Sheet4!R11</f>
        <v>134.20016941597041</v>
      </c>
      <c r="S11" s="9">
        <f>Sheet4!S11</f>
        <v>191.98393352032676</v>
      </c>
      <c r="T11" s="9">
        <f>Sheet4!T11</f>
        <v>184.40297266170171</v>
      </c>
      <c r="U11" s="9">
        <f>Sheet4!U11</f>
        <v>102.14119163553734</v>
      </c>
      <c r="V11" s="9">
        <f>Sheet4!V11</f>
        <v>76.523143394561401</v>
      </c>
      <c r="W11" s="9">
        <f>Sheet4!W11</f>
        <v>124.52331280418974</v>
      </c>
      <c r="X11" s="9">
        <f>Sheet4!X11</f>
        <v>140.56088609975859</v>
      </c>
      <c r="Y11" s="9">
        <f>Sheet4!Y11</f>
        <v>340.37428332208611</v>
      </c>
      <c r="Z11" s="9">
        <f>Sheet4!Z11</f>
        <v>268.93742732095717</v>
      </c>
      <c r="AA11" s="9">
        <f>Sheet4!AA11</f>
        <v>180.5</v>
      </c>
      <c r="AB11" s="9">
        <f>Sheet4!AB11</f>
        <v>271.65022434316671</v>
      </c>
      <c r="AC11" s="9">
        <f>Sheet4!AC11</f>
        <v>240.1673518119442</v>
      </c>
      <c r="AD11" s="50">
        <f t="shared" si="0"/>
        <v>-29.440218142249908</v>
      </c>
    </row>
    <row r="12" spans="1:31" ht="32.25" customHeight="1" x14ac:dyDescent="0.3">
      <c r="A12" s="6" t="s">
        <v>32</v>
      </c>
      <c r="B12" s="9">
        <f>Sheet4!B12</f>
        <v>26.190277755734652</v>
      </c>
      <c r="C12" s="9">
        <f>Sheet4!C12</f>
        <v>231.35991862159912</v>
      </c>
      <c r="D12" s="9">
        <f>Sheet4!D12</f>
        <v>68.809404925189426</v>
      </c>
      <c r="E12" s="9">
        <f>Sheet4!E12</f>
        <v>65.330989122368251</v>
      </c>
      <c r="F12" s="9">
        <f>Sheet4!F12</f>
        <v>34.499687330843223</v>
      </c>
      <c r="G12" s="9">
        <f>Sheet4!G12</f>
        <v>49.174280305380726</v>
      </c>
      <c r="H12" s="9">
        <f>Sheet4!H12</f>
        <v>3.4891853101063481</v>
      </c>
      <c r="I12" s="9">
        <f>Sheet4!I12</f>
        <v>4.1671002355091469</v>
      </c>
      <c r="J12" s="9">
        <f>Sheet4!J12</f>
        <v>3.0770775703244548</v>
      </c>
      <c r="K12" s="9">
        <f>Sheet4!K12</f>
        <v>5.629535990906672</v>
      </c>
      <c r="L12" s="9">
        <f>Sheet4!L12</f>
        <v>4.3068233200810768</v>
      </c>
      <c r="M12" s="9">
        <f>Sheet4!M12</f>
        <v>4.1413549385873774</v>
      </c>
      <c r="N12" s="9">
        <f>Sheet4!N12</f>
        <v>6.6873246447405386</v>
      </c>
      <c r="O12" s="9">
        <f>Sheet4!O12</f>
        <v>13.884962444259306</v>
      </c>
      <c r="P12" s="9">
        <f>Sheet4!P12</f>
        <v>13.530438427692122</v>
      </c>
      <c r="Q12" s="9">
        <f>Sheet4!Q12</f>
        <v>7.6133894097656754</v>
      </c>
      <c r="R12" s="9">
        <f>Sheet4!R12</f>
        <v>0.65196691607855084</v>
      </c>
      <c r="S12" s="9">
        <f>Sheet4!S12</f>
        <v>2.0820040247821585</v>
      </c>
      <c r="T12" s="9">
        <f>Sheet4!T12</f>
        <v>3.3335232780503716</v>
      </c>
      <c r="U12" s="9">
        <f>Sheet4!U12</f>
        <v>1.4298346702368083</v>
      </c>
      <c r="V12" s="9">
        <f>Sheet4!V12</f>
        <v>1.0587844100271215</v>
      </c>
      <c r="W12" s="9">
        <f>Sheet4!W12</f>
        <v>0.45062419199546888</v>
      </c>
      <c r="X12" s="9">
        <f>Sheet4!X12</f>
        <v>0.27119632223435519</v>
      </c>
      <c r="Y12" s="9">
        <f>Sheet4!Y12</f>
        <v>10.059739940820428</v>
      </c>
      <c r="Z12" s="9">
        <f>Sheet4!Z12</f>
        <v>0</v>
      </c>
      <c r="AA12" s="9">
        <f>Sheet4!AA12</f>
        <v>0</v>
      </c>
      <c r="AB12" s="9">
        <f>Sheet4!AB12</f>
        <v>0</v>
      </c>
      <c r="AC12" s="9">
        <f>Sheet4!AC12</f>
        <v>0</v>
      </c>
      <c r="AD12" s="50">
        <f t="shared" si="0"/>
        <v>-100</v>
      </c>
    </row>
    <row r="13" spans="1:31" ht="36" customHeight="1" x14ac:dyDescent="0.3">
      <c r="A13" s="4" t="s">
        <v>11</v>
      </c>
      <c r="B13" s="26">
        <f>Sheet4!B13</f>
        <v>8131.9239515519685</v>
      </c>
      <c r="C13" s="26">
        <f>Sheet4!C13</f>
        <v>99.233581883427831</v>
      </c>
      <c r="D13" s="26">
        <f>Sheet4!D13</f>
        <v>112.61001870573757</v>
      </c>
      <c r="E13" s="26">
        <f>Sheet4!E13</f>
        <v>122.03032178570223</v>
      </c>
      <c r="F13" s="26">
        <f>Sheet4!F13</f>
        <v>120.37000322398688</v>
      </c>
      <c r="G13" s="26">
        <f>Sheet4!G13</f>
        <v>120.75608950422868</v>
      </c>
      <c r="H13" s="26">
        <f>Sheet4!H13</f>
        <v>125.00524167817393</v>
      </c>
      <c r="I13" s="26">
        <f>Sheet4!I13</f>
        <v>147.84526772055153</v>
      </c>
      <c r="J13" s="26">
        <f>Sheet4!J13</f>
        <v>156.82439203258525</v>
      </c>
      <c r="K13" s="26">
        <f>Sheet4!K13</f>
        <v>164.04397594630967</v>
      </c>
      <c r="L13" s="26">
        <f>Sheet4!L13</f>
        <v>137.13671530053145</v>
      </c>
      <c r="M13" s="26">
        <f>Sheet4!M13</f>
        <v>117.63903226182724</v>
      </c>
      <c r="N13" s="26">
        <f>Sheet4!N13</f>
        <v>142.49366870351508</v>
      </c>
      <c r="O13" s="26">
        <f>Sheet4!O13</f>
        <v>115.4583652708142</v>
      </c>
      <c r="P13" s="26">
        <f>Sheet4!P13</f>
        <v>124.73997076260956</v>
      </c>
      <c r="Q13" s="26">
        <f>Sheet4!Q13</f>
        <v>152.56864943508668</v>
      </c>
      <c r="R13" s="26">
        <f>Sheet4!R13</f>
        <v>124.07406670111385</v>
      </c>
      <c r="S13" s="26">
        <f>Sheet4!S13</f>
        <v>158.19621174367708</v>
      </c>
      <c r="T13" s="26">
        <f>Sheet4!T13</f>
        <v>154.17147510265085</v>
      </c>
      <c r="U13" s="26">
        <f>Sheet4!U13</f>
        <v>99.315380494240699</v>
      </c>
      <c r="V13" s="26">
        <f>Sheet4!V13</f>
        <v>97.722996639493843</v>
      </c>
      <c r="W13" s="26">
        <f>Sheet4!W13</f>
        <v>115.01898896358445</v>
      </c>
      <c r="X13" s="26">
        <f>Sheet4!X13</f>
        <v>127.67388086059401</v>
      </c>
      <c r="Y13" s="26">
        <f>Sheet4!Y13</f>
        <v>271.05236937157781</v>
      </c>
      <c r="Z13" s="26">
        <f>Sheet4!Z13</f>
        <v>234.17501747863821</v>
      </c>
      <c r="AA13" s="26">
        <f>Sheet4!AA13</f>
        <v>166.66894347877846</v>
      </c>
      <c r="AB13" s="26">
        <f>Sheet4!AB13</f>
        <v>227.46594563743301</v>
      </c>
      <c r="AC13" s="26">
        <f>Sheet4!AC13</f>
        <v>217.33631034878297</v>
      </c>
      <c r="AD13" s="26">
        <f>+SUMPRODUCT($B$8:$B$12,AD8:AD12)/(SUM($B$8:$B$12))</f>
        <v>-9.3520449614495469</v>
      </c>
    </row>
    <row r="14" spans="1:31" ht="33.75" customHeight="1" x14ac:dyDescent="0.3">
      <c r="A14" s="6" t="s">
        <v>12</v>
      </c>
      <c r="B14" s="9">
        <v>52.185480129898437</v>
      </c>
      <c r="C14" s="20">
        <v>86.530774818457601</v>
      </c>
      <c r="D14" s="20">
        <v>70.323684105375946</v>
      </c>
      <c r="E14" s="20">
        <v>110.53866103059444</v>
      </c>
      <c r="F14" s="20">
        <v>132.60688004557204</v>
      </c>
      <c r="G14" s="20">
        <v>115.84425432864356</v>
      </c>
      <c r="H14" s="20">
        <v>80.95134284864676</v>
      </c>
      <c r="I14" s="20">
        <v>133.24862797043207</v>
      </c>
      <c r="J14" s="20">
        <v>152.5459578336569</v>
      </c>
      <c r="K14" s="20">
        <v>84.227492001120368</v>
      </c>
      <c r="L14" s="20">
        <v>104.68242288664969</v>
      </c>
      <c r="M14" s="20">
        <v>97.588005410678633</v>
      </c>
      <c r="N14" s="20">
        <v>17.270534954189131</v>
      </c>
      <c r="O14" s="20">
        <v>94.514763803362371</v>
      </c>
      <c r="P14" s="20">
        <v>137.6462338700814</v>
      </c>
      <c r="Q14" s="20">
        <v>129.78884795643529</v>
      </c>
      <c r="R14" s="20">
        <v>93.344534210104243</v>
      </c>
      <c r="S14" s="20">
        <v>122.47313096733313</v>
      </c>
      <c r="T14" s="20">
        <v>118.95659528797633</v>
      </c>
      <c r="U14" s="20">
        <v>34.628126680656692</v>
      </c>
      <c r="V14" s="3">
        <v>227.57748237368207</v>
      </c>
      <c r="W14" s="3">
        <v>131.55783599295052</v>
      </c>
      <c r="X14" s="3">
        <f>Sheet4!X14</f>
        <v>128.30141457902886</v>
      </c>
      <c r="Y14" s="3">
        <f>Sheet4!Y14</f>
        <v>82.208487387285913</v>
      </c>
      <c r="Z14" s="3">
        <f>Sheet4!Z14</f>
        <v>217.11819244232399</v>
      </c>
      <c r="AA14" s="3">
        <f>Sheet4!AA14</f>
        <v>196.2228602832738</v>
      </c>
      <c r="AB14" s="3">
        <f>Sheet4!AB14</f>
        <v>239.18434678504656</v>
      </c>
      <c r="AC14" s="3">
        <f>Sheet4!AC14</f>
        <v>236.9178131541394</v>
      </c>
      <c r="AD14" s="50">
        <f t="shared" si="0"/>
        <v>188.19142728902744</v>
      </c>
    </row>
    <row r="15" spans="1:31" ht="34.5" customHeight="1" x14ac:dyDescent="0.3">
      <c r="A15" s="29" t="s">
        <v>13</v>
      </c>
      <c r="B15" s="9">
        <v>881.56659156068258</v>
      </c>
      <c r="C15" s="3">
        <v>89.286958238202715</v>
      </c>
      <c r="D15" s="3">
        <v>105.70039674823678</v>
      </c>
      <c r="E15" s="3">
        <v>105.89386017092042</v>
      </c>
      <c r="F15" s="3">
        <v>99.386039886042539</v>
      </c>
      <c r="G15" s="3">
        <v>107.12325850885925</v>
      </c>
      <c r="H15" s="3">
        <v>115.55628742139241</v>
      </c>
      <c r="I15" s="3">
        <v>113.49178499418859</v>
      </c>
      <c r="J15" s="3">
        <v>119.27094324961746</v>
      </c>
      <c r="K15" s="3">
        <v>115.25532665194113</v>
      </c>
      <c r="L15" s="3">
        <v>152.55060406266915</v>
      </c>
      <c r="M15" s="3">
        <v>151.6670912967526</v>
      </c>
      <c r="N15" s="3">
        <v>119.51535984244117</v>
      </c>
      <c r="O15" s="3">
        <v>151.61534042259177</v>
      </c>
      <c r="P15" s="3">
        <v>129.76960394874925</v>
      </c>
      <c r="Q15" s="3">
        <v>115.24861240051328</v>
      </c>
      <c r="R15" s="20">
        <v>120.35251240360105</v>
      </c>
      <c r="S15" s="20">
        <v>109.039982060737</v>
      </c>
      <c r="T15" s="20">
        <v>124.03686222088568</v>
      </c>
      <c r="U15" s="20">
        <v>144.24134206179303</v>
      </c>
      <c r="V15" s="3">
        <v>119.66876031280867</v>
      </c>
      <c r="W15" s="3">
        <v>97.374442318126029</v>
      </c>
      <c r="X15" s="3">
        <f>Sheet4!X15</f>
        <v>111.39881315510573</v>
      </c>
      <c r="Y15" s="3">
        <f>Sheet4!Y15</f>
        <v>135.98324246525149</v>
      </c>
      <c r="Z15" s="3">
        <f>Sheet4!Z15</f>
        <v>80.428176130859811</v>
      </c>
      <c r="AA15" s="3">
        <f>Sheet4!AA15</f>
        <v>44.049571626815492</v>
      </c>
      <c r="AB15" s="3">
        <f>Sheet4!AB15</f>
        <v>44.618873141959888</v>
      </c>
      <c r="AC15" s="3">
        <f>Sheet4!AC15</f>
        <v>58.178687842398887</v>
      </c>
      <c r="AD15" s="50">
        <f t="shared" si="0"/>
        <v>-57.216281368444655</v>
      </c>
    </row>
    <row r="16" spans="1:31" ht="23.25" customHeight="1" x14ac:dyDescent="0.3">
      <c r="A16" s="4" t="s">
        <v>14</v>
      </c>
      <c r="B16" s="26">
        <v>933.75207169058103</v>
      </c>
      <c r="C16" s="5">
        <v>89.132920823511839</v>
      </c>
      <c r="D16" s="5">
        <v>103.72326514054713</v>
      </c>
      <c r="E16" s="5">
        <v>106.15344852453016</v>
      </c>
      <c r="F16" s="5">
        <v>101.24268422087634</v>
      </c>
      <c r="G16" s="5">
        <v>107.61065700345354</v>
      </c>
      <c r="H16" s="5">
        <v>113.62228834160705</v>
      </c>
      <c r="I16" s="5">
        <v>114.59595425691332</v>
      </c>
      <c r="J16" s="5">
        <v>121.13061528145943</v>
      </c>
      <c r="K16" s="5">
        <v>113.52124487827226</v>
      </c>
      <c r="L16" s="5">
        <v>149.87535000610487</v>
      </c>
      <c r="M16" s="5">
        <v>148.64472256793016</v>
      </c>
      <c r="N16" s="5">
        <v>113.80110716300088</v>
      </c>
      <c r="O16" s="5">
        <v>148.42410679975922</v>
      </c>
      <c r="P16" s="5">
        <v>130.20981257233606</v>
      </c>
      <c r="Q16" s="5">
        <v>116.06123621864715</v>
      </c>
      <c r="R16" s="41">
        <v>118.84309212803083</v>
      </c>
      <c r="S16" s="41">
        <v>109.79073308619704</v>
      </c>
      <c r="T16" s="41">
        <v>123.75293656532925</v>
      </c>
      <c r="U16" s="40">
        <v>138.11528521365133</v>
      </c>
      <c r="V16" s="12">
        <v>125.69955653985734</v>
      </c>
      <c r="W16" s="12">
        <v>99.284881786453298</v>
      </c>
      <c r="X16" s="12">
        <f>Sheet4!X16</f>
        <v>112.3434647360706</v>
      </c>
      <c r="Y16" s="12">
        <f>Sheet4!Y16</f>
        <v>132.97788215849414</v>
      </c>
      <c r="Z16" s="12">
        <f>Sheet4!Z16</f>
        <v>88.067499615585817</v>
      </c>
      <c r="AA16" s="12">
        <f>Sheet4!AA16</f>
        <v>52.554223313536895</v>
      </c>
      <c r="AB16" s="12">
        <f>Sheet4!AB16</f>
        <v>55.492736736588839</v>
      </c>
      <c r="AC16" s="12">
        <f>Sheet4!AC16</f>
        <v>68.16804942475494</v>
      </c>
      <c r="AD16" s="26">
        <f>+SUMPRODUCT($B$14:$B$15,AD14:AD15)/(SUM($B$14:$B$15))</f>
        <v>-43.500949973589982</v>
      </c>
    </row>
    <row r="17" spans="1:30" ht="15.75" x14ac:dyDescent="0.3">
      <c r="A17" s="6" t="s">
        <v>15</v>
      </c>
      <c r="B17" s="9">
        <f>Sheet4!B25</f>
        <v>9999.9955843761927</v>
      </c>
      <c r="C17" s="9">
        <f>Sheet4!C25</f>
        <v>96.487887839121797</v>
      </c>
      <c r="D17" s="9">
        <f>Sheet4!D25</f>
        <v>109.67613062487366</v>
      </c>
      <c r="E17" s="9">
        <f>Sheet4!E25</f>
        <v>117.47854754686414</v>
      </c>
      <c r="F17" s="9">
        <f>Sheet4!F25</f>
        <v>117.28247279816452</v>
      </c>
      <c r="G17" s="9">
        <f>Sheet4!G25</f>
        <v>115.59107458931412</v>
      </c>
      <c r="H17" s="9">
        <f>Sheet4!H25</f>
        <v>126.11584516626083</v>
      </c>
      <c r="I17" s="9">
        <f>Sheet4!I25</f>
        <v>147.38292443733926</v>
      </c>
      <c r="J17" s="9">
        <f>Sheet4!J25</f>
        <v>154.22585997799683</v>
      </c>
      <c r="K17" s="9">
        <f>Sheet4!K25</f>
        <v>155.34106792770743</v>
      </c>
      <c r="L17" s="9">
        <f>Sheet4!L25</f>
        <v>137.86509646127439</v>
      </c>
      <c r="M17" s="9">
        <f>Sheet4!M25</f>
        <v>119.52356253126321</v>
      </c>
      <c r="N17" s="9">
        <f>Sheet4!N25</f>
        <v>141.88012177133433</v>
      </c>
      <c r="O17" s="9">
        <f>Sheet4!O25</f>
        <v>119.30228457144872</v>
      </c>
      <c r="P17" s="9">
        <f>Sheet4!P25</f>
        <v>126.36155776736662</v>
      </c>
      <c r="Q17" s="9">
        <f>Sheet4!Q25</f>
        <v>147.14808026745678</v>
      </c>
      <c r="R17" s="9">
        <f>Sheet4!R25</f>
        <v>123.59027548139653</v>
      </c>
      <c r="S17" s="9">
        <f>Sheet4!S25</f>
        <v>150.54597129304372</v>
      </c>
      <c r="T17" s="9">
        <f>Sheet4!T25</f>
        <v>145.21923118986675</v>
      </c>
      <c r="U17" s="9">
        <f>Sheet4!U25</f>
        <v>105.97056764839225</v>
      </c>
      <c r="V17" s="9">
        <f>Sheet4!V25</f>
        <v>108.90706687309809</v>
      </c>
      <c r="W17" s="9">
        <f>Sheet4!W25</f>
        <v>114.64529925499548</v>
      </c>
      <c r="X17" s="9">
        <f>Sheet4!X25</f>
        <v>132.74037504767676</v>
      </c>
      <c r="Y17" s="9">
        <f>Sheet4!Y25</f>
        <v>248.3162991552133</v>
      </c>
      <c r="Z17" s="9">
        <f>Sheet4!Z25</f>
        <v>218.44499848523137</v>
      </c>
      <c r="AA17" s="9">
        <f>Sheet4!AA25</f>
        <v>164.04419093994102</v>
      </c>
      <c r="AB17" s="3">
        <f>Sheet4!AB25</f>
        <v>209.92530131224495</v>
      </c>
      <c r="AC17" s="3">
        <f>Sheet4!AC25</f>
        <v>206.99513957881416</v>
      </c>
      <c r="AD17" s="50">
        <f>((AB17/AA17)-1)*100</f>
        <v>27.968750438168023</v>
      </c>
    </row>
    <row r="20" spans="1:30" ht="30.75" customHeight="1" x14ac:dyDescent="0.25"/>
    <row r="21" spans="1:30" ht="15.75" x14ac:dyDescent="0.3">
      <c r="A21" s="6" t="s">
        <v>47</v>
      </c>
      <c r="B21" s="2" t="s">
        <v>1</v>
      </c>
      <c r="C21" s="23" t="s">
        <v>16</v>
      </c>
      <c r="D21" s="23" t="s">
        <v>17</v>
      </c>
      <c r="E21" s="24" t="s">
        <v>21</v>
      </c>
      <c r="F21" s="24" t="s">
        <v>23</v>
      </c>
      <c r="G21" s="24" t="s">
        <v>24</v>
      </c>
      <c r="H21" s="24" t="s">
        <v>25</v>
      </c>
      <c r="I21" s="24" t="s">
        <v>26</v>
      </c>
      <c r="J21" s="24" t="s">
        <v>27</v>
      </c>
      <c r="K21" s="24" t="s">
        <v>28</v>
      </c>
      <c r="L21" s="24" t="s">
        <v>29</v>
      </c>
      <c r="M21" s="24" t="s">
        <v>30</v>
      </c>
      <c r="N21" s="24" t="s">
        <v>31</v>
      </c>
      <c r="O21" s="24" t="s">
        <v>43</v>
      </c>
      <c r="P21" s="24" t="s">
        <v>44</v>
      </c>
      <c r="Q21" s="24" t="s">
        <v>45</v>
      </c>
      <c r="R21" s="24" t="s">
        <v>46</v>
      </c>
      <c r="S21" s="24" t="s">
        <v>50</v>
      </c>
      <c r="T21" s="24" t="s">
        <v>52</v>
      </c>
      <c r="U21" s="24" t="s">
        <v>53</v>
      </c>
      <c r="V21" s="24" t="s">
        <v>61</v>
      </c>
      <c r="W21" s="52" t="s">
        <v>62</v>
      </c>
      <c r="X21" s="52" t="s">
        <v>63</v>
      </c>
      <c r="Y21" s="52" t="s">
        <v>65</v>
      </c>
      <c r="Z21" s="52" t="s">
        <v>66</v>
      </c>
      <c r="AA21" s="52" t="s">
        <v>67</v>
      </c>
      <c r="AB21" s="52" t="s">
        <v>70</v>
      </c>
      <c r="AC21" s="52" t="s">
        <v>71</v>
      </c>
      <c r="AD21" s="22" t="s">
        <v>22</v>
      </c>
    </row>
    <row r="22" spans="1:30" ht="50.25" customHeight="1" x14ac:dyDescent="0.3">
      <c r="A22" s="43" t="s">
        <v>6</v>
      </c>
      <c r="B22" s="44">
        <f>B7</f>
        <v>934.31956113364413</v>
      </c>
      <c r="C22" s="44">
        <f t="shared" ref="C22:X22" si="2">C7</f>
        <v>79.941023021557669</v>
      </c>
      <c r="D22" s="44">
        <f t="shared" si="2"/>
        <v>90.090054255819368</v>
      </c>
      <c r="E22" s="44">
        <f t="shared" si="2"/>
        <v>89.18004200280923</v>
      </c>
      <c r="F22" s="44">
        <f t="shared" si="2"/>
        <v>106.4399546397335</v>
      </c>
      <c r="G22" s="44">
        <f t="shared" si="2"/>
        <v>78.612530544872868</v>
      </c>
      <c r="H22" s="44">
        <f t="shared" si="2"/>
        <v>148.26803862793111</v>
      </c>
      <c r="I22" s="44">
        <f t="shared" si="2"/>
        <v>176.12593917124059</v>
      </c>
      <c r="J22" s="44">
        <f t="shared" si="2"/>
        <v>164.68447462271081</v>
      </c>
      <c r="K22" s="44">
        <f t="shared" si="2"/>
        <v>121.38904436524207</v>
      </c>
      <c r="L22" s="44">
        <f t="shared" si="2"/>
        <v>132.2016605853417</v>
      </c>
      <c r="M22" s="44">
        <f t="shared" si="2"/>
        <v>106.8222479356222</v>
      </c>
      <c r="N22" s="44">
        <f t="shared" si="2"/>
        <v>164.60202758544455</v>
      </c>
      <c r="O22" s="44">
        <f t="shared" si="2"/>
        <v>123.65400507555511</v>
      </c>
      <c r="P22" s="44">
        <f t="shared" si="2"/>
        <v>136.62925064894964</v>
      </c>
      <c r="Q22" s="44">
        <f t="shared" si="2"/>
        <v>131.03769166108697</v>
      </c>
      <c r="R22" s="44">
        <f t="shared" si="2"/>
        <v>124.12386046074305</v>
      </c>
      <c r="S22" s="44">
        <f t="shared" si="2"/>
        <v>124.69198465656387</v>
      </c>
      <c r="T22" s="44">
        <f t="shared" si="2"/>
        <v>88.755926971647625</v>
      </c>
      <c r="U22" s="44">
        <f t="shared" si="2"/>
        <v>131.76932024133802</v>
      </c>
      <c r="V22" s="44">
        <f t="shared" si="2"/>
        <v>189.46621357658933</v>
      </c>
      <c r="W22" s="44">
        <f t="shared" si="2"/>
        <v>126.74394923706873</v>
      </c>
      <c r="X22" s="44">
        <f t="shared" si="2"/>
        <v>197.22152817347398</v>
      </c>
      <c r="Y22" s="44">
        <f t="shared" ref="Y22:AA22" si="3">Y7</f>
        <v>165.6994822207958</v>
      </c>
      <c r="Z22" s="44">
        <f t="shared" si="3"/>
        <v>211.83584804424893</v>
      </c>
      <c r="AA22" s="44">
        <f t="shared" si="3"/>
        <v>252.62170087239508</v>
      </c>
      <c r="AB22" s="44">
        <f>Sheet4!AB22</f>
        <v>211.5976856444976</v>
      </c>
      <c r="AC22" s="44">
        <f>Sheet4!AC22</f>
        <v>255.73271359629271</v>
      </c>
      <c r="AD22" s="50">
        <f t="shared" ref="AD22:AD25" si="4">((AC22/Y22)-1)*100</f>
        <v>54.335252089398182</v>
      </c>
    </row>
    <row r="23" spans="1:30" ht="33.75" customHeight="1" x14ac:dyDescent="0.3">
      <c r="A23" s="43" t="s">
        <v>11</v>
      </c>
      <c r="B23" s="44">
        <f>B13</f>
        <v>8131.9239515519685</v>
      </c>
      <c r="C23" s="44">
        <f t="shared" ref="C23:X23" si="5">C13</f>
        <v>99.233581883427831</v>
      </c>
      <c r="D23" s="44">
        <f t="shared" si="5"/>
        <v>112.61001870573757</v>
      </c>
      <c r="E23" s="44">
        <f t="shared" si="5"/>
        <v>122.03032178570223</v>
      </c>
      <c r="F23" s="44">
        <f t="shared" si="5"/>
        <v>120.37000322398688</v>
      </c>
      <c r="G23" s="44">
        <f t="shared" si="5"/>
        <v>120.75608950422868</v>
      </c>
      <c r="H23" s="44">
        <f t="shared" si="5"/>
        <v>125.00524167817393</v>
      </c>
      <c r="I23" s="44">
        <f t="shared" si="5"/>
        <v>147.84526772055153</v>
      </c>
      <c r="J23" s="44">
        <f t="shared" si="5"/>
        <v>156.82439203258525</v>
      </c>
      <c r="K23" s="44">
        <f t="shared" si="5"/>
        <v>164.04397594630967</v>
      </c>
      <c r="L23" s="44">
        <f t="shared" si="5"/>
        <v>137.13671530053145</v>
      </c>
      <c r="M23" s="44">
        <f t="shared" si="5"/>
        <v>117.63903226182724</v>
      </c>
      <c r="N23" s="44">
        <f t="shared" si="5"/>
        <v>142.49366870351508</v>
      </c>
      <c r="O23" s="44">
        <f t="shared" si="5"/>
        <v>115.4583652708142</v>
      </c>
      <c r="P23" s="44">
        <f t="shared" si="5"/>
        <v>124.73997076260956</v>
      </c>
      <c r="Q23" s="44">
        <f t="shared" si="5"/>
        <v>152.56864943508668</v>
      </c>
      <c r="R23" s="44">
        <f t="shared" si="5"/>
        <v>124.07406670111385</v>
      </c>
      <c r="S23" s="44">
        <f t="shared" si="5"/>
        <v>158.19621174367708</v>
      </c>
      <c r="T23" s="44">
        <f t="shared" si="5"/>
        <v>154.17147510265085</v>
      </c>
      <c r="U23" s="44">
        <f t="shared" si="5"/>
        <v>99.315380494240699</v>
      </c>
      <c r="V23" s="44">
        <f t="shared" si="5"/>
        <v>97.722996639493843</v>
      </c>
      <c r="W23" s="44">
        <f t="shared" si="5"/>
        <v>115.01898896358445</v>
      </c>
      <c r="X23" s="44">
        <f t="shared" si="5"/>
        <v>127.67388086059401</v>
      </c>
      <c r="Y23" s="44">
        <f t="shared" ref="Y23:AA23" si="6">Y13</f>
        <v>271.05236937157781</v>
      </c>
      <c r="Z23" s="44">
        <f t="shared" si="6"/>
        <v>234.17501747863821</v>
      </c>
      <c r="AA23" s="44">
        <f t="shared" si="6"/>
        <v>166.66894347877846</v>
      </c>
      <c r="AB23" s="44">
        <f>AB13</f>
        <v>227.46594563743301</v>
      </c>
      <c r="AC23" s="44">
        <f>AC13</f>
        <v>217.33631034878297</v>
      </c>
      <c r="AD23" s="50">
        <f t="shared" si="4"/>
        <v>-19.817594344344968</v>
      </c>
    </row>
    <row r="24" spans="1:30" ht="21" customHeight="1" x14ac:dyDescent="0.3">
      <c r="A24" s="43" t="s">
        <v>14</v>
      </c>
      <c r="B24" s="44">
        <f>B16</f>
        <v>933.75207169058103</v>
      </c>
      <c r="C24" s="44">
        <f t="shared" ref="C24:X24" si="7">C16</f>
        <v>89.132920823511839</v>
      </c>
      <c r="D24" s="44">
        <f t="shared" si="7"/>
        <v>103.72326514054713</v>
      </c>
      <c r="E24" s="44">
        <f t="shared" si="7"/>
        <v>106.15344852453016</v>
      </c>
      <c r="F24" s="44">
        <f t="shared" si="7"/>
        <v>101.24268422087634</v>
      </c>
      <c r="G24" s="44">
        <f t="shared" si="7"/>
        <v>107.61065700345354</v>
      </c>
      <c r="H24" s="44">
        <f t="shared" si="7"/>
        <v>113.62228834160705</v>
      </c>
      <c r="I24" s="44">
        <f t="shared" si="7"/>
        <v>114.59595425691332</v>
      </c>
      <c r="J24" s="44">
        <f t="shared" si="7"/>
        <v>121.13061528145943</v>
      </c>
      <c r="K24" s="44">
        <f t="shared" si="7"/>
        <v>113.52124487827226</v>
      </c>
      <c r="L24" s="44">
        <f t="shared" si="7"/>
        <v>149.87535000610487</v>
      </c>
      <c r="M24" s="44">
        <f t="shared" si="7"/>
        <v>148.64472256793016</v>
      </c>
      <c r="N24" s="44">
        <f t="shared" si="7"/>
        <v>113.80110716300088</v>
      </c>
      <c r="O24" s="44">
        <f t="shared" si="7"/>
        <v>148.42410679975922</v>
      </c>
      <c r="P24" s="44">
        <f t="shared" si="7"/>
        <v>130.20981257233606</v>
      </c>
      <c r="Q24" s="44">
        <f t="shared" si="7"/>
        <v>116.06123621864715</v>
      </c>
      <c r="R24" s="44">
        <f t="shared" si="7"/>
        <v>118.84309212803083</v>
      </c>
      <c r="S24" s="44">
        <f t="shared" si="7"/>
        <v>109.79073308619704</v>
      </c>
      <c r="T24" s="44">
        <f t="shared" si="7"/>
        <v>123.75293656532925</v>
      </c>
      <c r="U24" s="44">
        <f t="shared" si="7"/>
        <v>138.11528521365133</v>
      </c>
      <c r="V24" s="44">
        <f t="shared" si="7"/>
        <v>125.69955653985734</v>
      </c>
      <c r="W24" s="44">
        <f t="shared" si="7"/>
        <v>99.284881786453298</v>
      </c>
      <c r="X24" s="44">
        <f t="shared" si="7"/>
        <v>112.3434647360706</v>
      </c>
      <c r="Y24" s="44">
        <f t="shared" ref="Y24:Z24" si="8">Y16</f>
        <v>132.97788215849414</v>
      </c>
      <c r="Z24" s="44">
        <f t="shared" si="8"/>
        <v>88.067499615585817</v>
      </c>
      <c r="AA24" s="44">
        <f t="shared" ref="AA24" si="9">AA16</f>
        <v>52.554223313536895</v>
      </c>
      <c r="AB24" s="44">
        <f>AB16</f>
        <v>55.492736736588839</v>
      </c>
      <c r="AC24" s="44">
        <f>AC16</f>
        <v>68.16804942475494</v>
      </c>
      <c r="AD24" s="50">
        <f t="shared" si="4"/>
        <v>-48.737302536141634</v>
      </c>
    </row>
    <row r="25" spans="1:30" ht="21.75" customHeight="1" x14ac:dyDescent="0.3">
      <c r="A25" s="6" t="s">
        <v>15</v>
      </c>
      <c r="B25" s="9">
        <f>Sheet4!B25</f>
        <v>9999.9955843761927</v>
      </c>
      <c r="C25" s="9">
        <f>Sheet4!C25</f>
        <v>96.487887839121797</v>
      </c>
      <c r="D25" s="9">
        <f>Sheet4!D25</f>
        <v>109.67613062487366</v>
      </c>
      <c r="E25" s="9">
        <f>Sheet4!E25</f>
        <v>117.47854754686414</v>
      </c>
      <c r="F25" s="9">
        <f>Sheet4!F25</f>
        <v>117.28247279816452</v>
      </c>
      <c r="G25" s="9">
        <f>Sheet4!G25</f>
        <v>115.59107458931412</v>
      </c>
      <c r="H25" s="9">
        <f>Sheet4!H25</f>
        <v>126.11584516626083</v>
      </c>
      <c r="I25" s="9">
        <f>Sheet4!I25</f>
        <v>147.38292443733926</v>
      </c>
      <c r="J25" s="9">
        <f>Sheet4!J25</f>
        <v>154.22585997799683</v>
      </c>
      <c r="K25" s="9">
        <f>Sheet4!K25</f>
        <v>155.34106792770743</v>
      </c>
      <c r="L25" s="9">
        <f>Sheet4!L25</f>
        <v>137.86509646127439</v>
      </c>
      <c r="M25" s="9">
        <f>Sheet4!M25</f>
        <v>119.52356253126321</v>
      </c>
      <c r="N25" s="9">
        <f>Sheet4!N25</f>
        <v>141.88012177133433</v>
      </c>
      <c r="O25" s="9">
        <f>Sheet4!O25</f>
        <v>119.30228457144872</v>
      </c>
      <c r="P25" s="9">
        <f>Sheet4!P25</f>
        <v>126.36155776736662</v>
      </c>
      <c r="Q25" s="9">
        <f>Sheet4!Q25</f>
        <v>147.14808026745678</v>
      </c>
      <c r="R25" s="9">
        <f>Sheet4!R25</f>
        <v>123.59027548139653</v>
      </c>
      <c r="S25" s="9">
        <f>Sheet4!S25</f>
        <v>150.54597129304372</v>
      </c>
      <c r="T25" s="9">
        <f>Sheet4!T25</f>
        <v>145.21923118986675</v>
      </c>
      <c r="U25" s="9">
        <f>Sheet4!U25</f>
        <v>105.97056764839225</v>
      </c>
      <c r="V25" s="9">
        <f>Sheet4!V25</f>
        <v>108.90706687309809</v>
      </c>
      <c r="W25" s="9">
        <f>Sheet4!W25</f>
        <v>114.64529925499548</v>
      </c>
      <c r="X25" s="9">
        <f>Sheet4!X25</f>
        <v>132.74037504767676</v>
      </c>
      <c r="Y25" s="9">
        <f>Sheet4!Y25</f>
        <v>248.3162991552133</v>
      </c>
      <c r="Z25" s="9">
        <f>Sheet4!Z25</f>
        <v>218.44499848523137</v>
      </c>
      <c r="AA25" s="9">
        <f>Sheet4!AA25</f>
        <v>164.04419093994102</v>
      </c>
      <c r="AB25" s="44">
        <f>AB17</f>
        <v>209.92530131224495</v>
      </c>
      <c r="AC25" s="44">
        <f>AC17</f>
        <v>206.99513957881416</v>
      </c>
      <c r="AD25" s="50">
        <f t="shared" si="4"/>
        <v>-16.640534558938004</v>
      </c>
    </row>
    <row r="26" spans="1:30" ht="15.75" x14ac:dyDescent="0.3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</row>
    <row r="27" spans="1:30" ht="15.75" customHeight="1" x14ac:dyDescent="0.3">
      <c r="A27" s="43" t="s">
        <v>19</v>
      </c>
      <c r="B27" s="44">
        <f>Sheet4!B27</f>
        <v>4909.3796284558748</v>
      </c>
      <c r="C27" s="44">
        <f>Sheet4!C27</f>
        <v>100.95534036535697</v>
      </c>
      <c r="D27" s="44">
        <f>Sheet4!D27</f>
        <v>124.15792410261803</v>
      </c>
      <c r="E27" s="44">
        <f>Sheet4!E27</f>
        <v>127.58599758606677</v>
      </c>
      <c r="F27" s="44">
        <f>Sheet4!F27</f>
        <v>130.88458051476553</v>
      </c>
      <c r="G27" s="44">
        <f>Sheet4!G27</f>
        <v>137.46490302420139</v>
      </c>
      <c r="H27" s="44">
        <f>Sheet4!H27</f>
        <v>132.3520383391953</v>
      </c>
      <c r="I27" s="44">
        <f>Sheet4!I27</f>
        <v>162.91865737375318</v>
      </c>
      <c r="J27" s="44">
        <f>Sheet4!J27</f>
        <v>175.12137179569103</v>
      </c>
      <c r="K27" s="44">
        <f>Sheet4!K27</f>
        <v>184.91920875034498</v>
      </c>
      <c r="L27" s="44">
        <f>Sheet4!L27</f>
        <v>141.04305916086571</v>
      </c>
      <c r="M27" s="44">
        <f>Sheet4!M27</f>
        <v>141.04305916086571</v>
      </c>
      <c r="N27" s="44">
        <f>Sheet4!N27</f>
        <v>140.86682015132351</v>
      </c>
      <c r="O27" s="44">
        <f>Sheet4!O27</f>
        <v>135.63547852803154</v>
      </c>
      <c r="P27" s="44">
        <f>Sheet4!P27</f>
        <v>151.23911272256797</v>
      </c>
      <c r="Q27" s="44">
        <f>Sheet4!Q27</f>
        <v>118.84797028581765</v>
      </c>
      <c r="R27" s="44">
        <f>Sheet4!R27</f>
        <v>113.27061862161354</v>
      </c>
      <c r="S27" s="44">
        <f>Sheet4!S27</f>
        <v>172.57156284286324</v>
      </c>
      <c r="T27" s="44">
        <f>Sheet4!T27</f>
        <v>203.1499041649877</v>
      </c>
      <c r="U27" s="44">
        <f>Sheet4!U27</f>
        <v>110.97820114367212</v>
      </c>
      <c r="V27" s="44">
        <f>Sheet4!V27</f>
        <v>74.412017159604034</v>
      </c>
      <c r="W27" s="44">
        <f>Sheet4!W27</f>
        <v>132.71410053492437</v>
      </c>
      <c r="X27" s="44">
        <f>Sheet4!X27</f>
        <v>144.47841648916997</v>
      </c>
      <c r="Y27" s="44">
        <f>Sheet4!Y27</f>
        <v>371.60362338346374</v>
      </c>
      <c r="Z27" s="44">
        <f>Sheet4!Z27</f>
        <v>284.55306667889619</v>
      </c>
      <c r="AA27" s="44">
        <f>Sheet4!AA27</f>
        <v>191.01423107705915</v>
      </c>
      <c r="AB27" s="44">
        <f>Sheet4!AB27</f>
        <v>300.95540040527555</v>
      </c>
      <c r="AC27" s="44">
        <f>Sheet4!AC27</f>
        <v>244.45574833065464</v>
      </c>
      <c r="AD27" s="50">
        <f t="shared" ref="AD27:AD28" si="10">((AC27/Y27)-1)*100</f>
        <v>-34.215994423069219</v>
      </c>
    </row>
    <row r="28" spans="1:30" ht="33.75" customHeight="1" x14ac:dyDescent="0.3">
      <c r="A28" s="43" t="s">
        <v>20</v>
      </c>
      <c r="B28" s="70">
        <f>Sheet4!B28</f>
        <v>2182.7000120499824</v>
      </c>
      <c r="C28" s="70">
        <f>Sheet4!C28</f>
        <v>103.42626633139032</v>
      </c>
      <c r="D28" s="70">
        <f>Sheet4!D28</f>
        <v>95.111542960829624</v>
      </c>
      <c r="E28" s="70">
        <f>Sheet4!E28</f>
        <v>104.20749084078254</v>
      </c>
      <c r="F28" s="70">
        <f>Sheet4!F28</f>
        <v>97.329763112920958</v>
      </c>
      <c r="G28" s="70">
        <f>Sheet4!G28</f>
        <v>119.66437391065625</v>
      </c>
      <c r="H28" s="70">
        <f>Sheet4!H28</f>
        <v>111.17537825946036</v>
      </c>
      <c r="I28" s="70">
        <f>Sheet4!I28</f>
        <v>122.34890068881477</v>
      </c>
      <c r="J28" s="70">
        <f>Sheet4!J28</f>
        <v>120.71193408432578</v>
      </c>
      <c r="K28" s="70">
        <f>Sheet4!K28</f>
        <v>119.12476229773759</v>
      </c>
      <c r="L28" s="70">
        <f>Sheet4!L28</f>
        <v>109.35491159990585</v>
      </c>
      <c r="M28" s="70">
        <f>Sheet4!M28</f>
        <v>107.74568726531845</v>
      </c>
      <c r="N28" s="70">
        <f>Sheet4!N28</f>
        <v>111.03304173648728</v>
      </c>
      <c r="O28" s="70">
        <f>Sheet4!O28</f>
        <v>122.07833211926415</v>
      </c>
      <c r="P28" s="70">
        <f>Sheet4!P28</f>
        <v>131.08336204708627</v>
      </c>
      <c r="Q28" s="70">
        <f>Sheet4!Q28</f>
        <v>128.42456359119726</v>
      </c>
      <c r="R28" s="70">
        <f>Sheet4!R28</f>
        <v>101.69437952149254</v>
      </c>
      <c r="S28" s="70">
        <f>Sheet4!S28</f>
        <v>125.28566883952662</v>
      </c>
      <c r="T28" s="70">
        <f>Sheet4!T28</f>
        <v>114.88089743497102</v>
      </c>
      <c r="U28" s="70">
        <f>Sheet4!U28</f>
        <v>132.93883066496892</v>
      </c>
      <c r="V28" s="70">
        <f>Sheet4!V28</f>
        <v>133.34994536915693</v>
      </c>
      <c r="W28" s="70">
        <f>Sheet4!W28</f>
        <v>149.44988622615492</v>
      </c>
      <c r="X28" s="70">
        <f>Sheet4!X28</f>
        <v>129.72291456122875</v>
      </c>
      <c r="Y28" s="70">
        <f>Sheet4!Y28</f>
        <v>124.4349306428649</v>
      </c>
      <c r="Z28" s="70">
        <f>Sheet4!Z28</f>
        <v>148.17942482884274</v>
      </c>
      <c r="AA28" s="70">
        <f>Sheet4!AA28</f>
        <v>176.17698964907871</v>
      </c>
      <c r="AB28" s="70">
        <f>Sheet4!AB28</f>
        <v>159.66860264119151</v>
      </c>
      <c r="AC28" s="70">
        <f>Sheet4!AC28</f>
        <v>159.72451605863151</v>
      </c>
      <c r="AD28" s="50">
        <f t="shared" si="10"/>
        <v>28.359870683779032</v>
      </c>
    </row>
  </sheetData>
  <mergeCells count="8">
    <mergeCell ref="A26:AD26"/>
    <mergeCell ref="W1:Y1"/>
    <mergeCell ref="C1:F1"/>
    <mergeCell ref="G1:J1"/>
    <mergeCell ref="K1:N1"/>
    <mergeCell ref="O1:R1"/>
    <mergeCell ref="S1:V1"/>
    <mergeCell ref="AA1:AC1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sheet5!C23:C23</xm:f>
              <xm:sqref>C21</xm:sqref>
            </x14:sparkline>
            <x14:sparkline>
              <xm:f>sheet5!D23:D23</xm:f>
              <xm:sqref>D21</xm:sqref>
            </x14:sparkline>
            <x14:sparkline>
              <xm:f>sheet5!E23:E23</xm:f>
              <xm:sqref>E21</xm:sqref>
            </x14:sparkline>
            <x14:sparkline>
              <xm:f>sheet5!F23:F23</xm:f>
              <xm:sqref>F21</xm:sqref>
            </x14:sparkline>
            <x14:sparkline>
              <xm:f>sheet5!G23:G23</xm:f>
              <xm:sqref>G21</xm:sqref>
            </x14:sparkline>
            <x14:sparkline>
              <xm:f>sheet5!H23:H23</xm:f>
              <xm:sqref>H21</xm:sqref>
            </x14:sparkline>
            <x14:sparkline>
              <xm:f>sheet5!I23:I23</xm:f>
              <xm:sqref>I21</xm:sqref>
            </x14:sparkline>
            <x14:sparkline>
              <xm:f>sheet5!J23:J23</xm:f>
              <xm:sqref>J21</xm:sqref>
            </x14:sparkline>
            <x14:sparkline>
              <xm:f>sheet5!K23:K23</xm:f>
              <xm:sqref>K21</xm:sqref>
            </x14:sparkline>
            <x14:sparkline>
              <xm:f>sheet5!L23:L23</xm:f>
              <xm:sqref>L21</xm:sqref>
            </x14:sparkline>
            <x14:sparkline>
              <xm:f>sheet5!M23:M23</xm:f>
              <xm:sqref>M21</xm:sqref>
            </x14:sparkline>
            <x14:sparkline>
              <xm:f>sheet5!N23:N23</xm:f>
              <xm:sqref>N21</xm:sqref>
            </x14:sparkline>
            <x14:sparkline>
              <xm:f>sheet5!O23:O23</xm:f>
              <xm:sqref>O21</xm:sqref>
            </x14:sparkline>
            <x14:sparkline>
              <xm:f>sheet5!P23:P23</xm:f>
              <xm:sqref>P21</xm:sqref>
            </x14:sparkline>
            <x14:sparkline>
              <xm:f>sheet5!Q23:Q23</xm:f>
              <xm:sqref>Q21</xm:sqref>
            </x14:sparkline>
            <x14:sparkline>
              <xm:f>sheet5!R23:R23</xm:f>
              <xm:sqref>R21</xm:sqref>
            </x14:sparkline>
            <x14:sparkline>
              <xm:f>sheet5!S23:S23</xm:f>
              <xm:sqref>S21</xm:sqref>
            </x14:sparkline>
            <x14:sparkline>
              <xm:f>sheet5!T23:T23</xm:f>
              <xm:sqref>T21</xm:sqref>
            </x14:sparkline>
            <x14:sparkline>
              <xm:f>sheet5!U23:U23</xm:f>
              <xm:sqref>U21</xm:sqref>
            </x14:sparkline>
            <x14:sparkline>
              <xm:f>sheet5!V23:V23</xm:f>
              <xm:sqref>V21</xm:sqref>
            </x14:sparkline>
            <x14:sparkline>
              <xm:f>sheet5!W23:W23</xm:f>
              <xm:sqref>W21</xm:sqref>
            </x14:sparkline>
            <x14:sparkline>
              <xm:f>sheet5!X23:X23</xm:f>
              <xm:sqref>X21</xm:sqref>
            </x14:sparkline>
            <x14:sparkline>
              <xm:f>sheet5!Y23:Y23</xm:f>
              <xm:sqref>Y21</xm:sqref>
            </x14:sparkline>
            <x14:sparkline>
              <xm:f>sheet5!Z23:Z23</xm:f>
              <xm:sqref>Z21</xm:sqref>
            </x14:sparkline>
            <x14:sparkline>
              <xm:f>sheet5!AA23:AA23</xm:f>
              <xm:sqref>AA21</xm:sqref>
            </x14:sparkline>
            <x14:sparkline>
              <xm:f>sheet5!AB23:AB23</xm:f>
              <xm:sqref>AB21</xm:sqref>
            </x14:sparkline>
            <x14:sparkline>
              <xm:f>sheet5!AC23:AC23</xm:f>
              <xm:sqref>AC21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sheet5!C17:C17</xm:f>
              <xm:sqref>C2</xm:sqref>
            </x14:sparkline>
            <x14:sparkline>
              <xm:f>sheet5!D17:D17</xm:f>
              <xm:sqref>D2</xm:sqref>
            </x14:sparkline>
            <x14:sparkline>
              <xm:f>sheet5!E17:E17</xm:f>
              <xm:sqref>E2</xm:sqref>
            </x14:sparkline>
            <x14:sparkline>
              <xm:f>sheet5!F17:F17</xm:f>
              <xm:sqref>F2</xm:sqref>
            </x14:sparkline>
            <x14:sparkline>
              <xm:f>sheet5!G17:G17</xm:f>
              <xm:sqref>G2</xm:sqref>
            </x14:sparkline>
            <x14:sparkline>
              <xm:f>sheet5!H17:H17</xm:f>
              <xm:sqref>H2</xm:sqref>
            </x14:sparkline>
            <x14:sparkline>
              <xm:f>sheet5!I17:I17</xm:f>
              <xm:sqref>I2</xm:sqref>
            </x14:sparkline>
            <x14:sparkline>
              <xm:f>sheet5!J17:J17</xm:f>
              <xm:sqref>J2</xm:sqref>
            </x14:sparkline>
            <x14:sparkline>
              <xm:f>sheet5!K17:K17</xm:f>
              <xm:sqref>K2</xm:sqref>
            </x14:sparkline>
            <x14:sparkline>
              <xm:f>sheet5!L17:L17</xm:f>
              <xm:sqref>L2</xm:sqref>
            </x14:sparkline>
            <x14:sparkline>
              <xm:f>sheet5!M17:M17</xm:f>
              <xm:sqref>M2</xm:sqref>
            </x14:sparkline>
            <x14:sparkline>
              <xm:f>sheet5!N17:N17</xm:f>
              <xm:sqref>N2</xm:sqref>
            </x14:sparkline>
            <x14:sparkline>
              <xm:f>sheet5!O17:O17</xm:f>
              <xm:sqref>O2</xm:sqref>
            </x14:sparkline>
            <x14:sparkline>
              <xm:f>sheet5!P17:P17</xm:f>
              <xm:sqref>P2</xm:sqref>
            </x14:sparkline>
            <x14:sparkline>
              <xm:f>sheet5!Q17:Q17</xm:f>
              <xm:sqref>Q2</xm:sqref>
            </x14:sparkline>
            <x14:sparkline>
              <xm:f>sheet5!R17:R17</xm:f>
              <xm:sqref>R2</xm:sqref>
            </x14:sparkline>
            <x14:sparkline>
              <xm:f>sheet5!S17:S17</xm:f>
              <xm:sqref>S2</xm:sqref>
            </x14:sparkline>
            <x14:sparkline>
              <xm:f>sheet5!T17:T17</xm:f>
              <xm:sqref>T2</xm:sqref>
            </x14:sparkline>
            <x14:sparkline>
              <xm:f>sheet5!U17:U17</xm:f>
              <xm:sqref>U2</xm:sqref>
            </x14:sparkline>
            <x14:sparkline>
              <xm:f>sheet5!V17:V17</xm:f>
              <xm:sqref>V2</xm:sqref>
            </x14:sparkline>
            <x14:sparkline>
              <xm:f>sheet5!W17:W17</xm:f>
              <xm:sqref>W2</xm:sqref>
            </x14:sparkline>
            <x14:sparkline>
              <xm:f>sheet5!X17:X17</xm:f>
              <xm:sqref>X2</xm:sqref>
            </x14:sparkline>
            <x14:sparkline>
              <xm:f>sheet5!Y17:Y17</xm:f>
              <xm:sqref>Y2</xm:sqref>
            </x14:sparkline>
            <x14:sparkline>
              <xm:f>sheet5!Z17:Z17</xm:f>
              <xm:sqref>Z2</xm:sqref>
            </x14:sparkline>
            <x14:sparkline>
              <xm:f>sheet5!AA17:AA17</xm:f>
              <xm:sqref>AA2</xm:sqref>
            </x14:sparkline>
            <x14:sparkline>
              <xm:f>sheet5!AB17:AB17</xm:f>
              <xm:sqref>AB2</xm:sqref>
            </x14:sparkline>
            <x14:sparkline>
              <xm:f>sheet5!AC17:AC17</xm:f>
              <xm:sqref>AC2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7"/>
  <sheetViews>
    <sheetView tabSelected="1" workbookViewId="0">
      <selection activeCell="M6" sqref="M6"/>
    </sheetView>
  </sheetViews>
  <sheetFormatPr baseColWidth="10" defaultRowHeight="15" x14ac:dyDescent="0.25"/>
  <cols>
    <col min="1" max="1" width="45.85546875" style="42" customWidth="1"/>
    <col min="2" max="2" width="12.28515625" customWidth="1"/>
    <col min="3" max="3" width="0.28515625" hidden="1" customWidth="1"/>
    <col min="4" max="9" width="6.85546875" hidden="1" customWidth="1"/>
    <col min="10" max="10" width="0.140625" customWidth="1"/>
    <col min="30" max="30" width="14" customWidth="1"/>
    <col min="31" max="31" width="15.5703125" customWidth="1"/>
  </cols>
  <sheetData>
    <row r="1" spans="1:32" ht="23.25" customHeight="1" x14ac:dyDescent="0.25">
      <c r="A1" s="30"/>
      <c r="B1" s="30"/>
      <c r="C1" s="94">
        <v>2018</v>
      </c>
      <c r="D1" s="94"/>
      <c r="E1" s="94"/>
      <c r="F1" s="94"/>
      <c r="G1" s="94">
        <v>2019</v>
      </c>
      <c r="H1" s="94"/>
      <c r="I1" s="94"/>
      <c r="J1" s="94"/>
      <c r="K1" s="100">
        <v>2020</v>
      </c>
      <c r="L1" s="100"/>
      <c r="M1" s="100"/>
      <c r="N1" s="100"/>
      <c r="O1" s="94">
        <v>2021</v>
      </c>
      <c r="P1" s="94"/>
      <c r="Q1" s="94"/>
      <c r="R1" s="94"/>
      <c r="S1" s="100">
        <v>2022</v>
      </c>
      <c r="T1" s="100"/>
      <c r="U1" s="100"/>
      <c r="V1" s="100"/>
      <c r="W1" s="95">
        <v>2023</v>
      </c>
      <c r="X1" s="96"/>
      <c r="Y1" s="96"/>
      <c r="Z1" s="97"/>
      <c r="AA1" s="91">
        <v>2024</v>
      </c>
      <c r="AB1" s="92"/>
      <c r="AC1" s="93"/>
      <c r="AD1" s="99" t="s">
        <v>73</v>
      </c>
      <c r="AE1" s="99" t="s">
        <v>72</v>
      </c>
    </row>
    <row r="2" spans="1:32" ht="17.25" customHeight="1" x14ac:dyDescent="0.25">
      <c r="A2" s="31" t="s">
        <v>0</v>
      </c>
      <c r="B2" s="36" t="s">
        <v>1</v>
      </c>
      <c r="C2" s="37" t="s">
        <v>16</v>
      </c>
      <c r="D2" s="37" t="s">
        <v>17</v>
      </c>
      <c r="E2" s="37" t="s">
        <v>21</v>
      </c>
      <c r="F2" s="37" t="s">
        <v>23</v>
      </c>
      <c r="G2" s="37" t="s">
        <v>24</v>
      </c>
      <c r="H2" s="37" t="s">
        <v>25</v>
      </c>
      <c r="I2" s="37" t="s">
        <v>26</v>
      </c>
      <c r="J2" s="37" t="s">
        <v>27</v>
      </c>
      <c r="K2" s="37" t="s">
        <v>28</v>
      </c>
      <c r="L2" s="37" t="s">
        <v>29</v>
      </c>
      <c r="M2" s="37" t="s">
        <v>30</v>
      </c>
      <c r="N2" s="37" t="s">
        <v>31</v>
      </c>
      <c r="O2" s="37" t="s">
        <v>43</v>
      </c>
      <c r="P2" s="37" t="s">
        <v>44</v>
      </c>
      <c r="Q2" s="37" t="s">
        <v>45</v>
      </c>
      <c r="R2" s="37" t="s">
        <v>46</v>
      </c>
      <c r="S2" s="37" t="s">
        <v>50</v>
      </c>
      <c r="T2" s="37" t="s">
        <v>52</v>
      </c>
      <c r="U2" s="37" t="s">
        <v>53</v>
      </c>
      <c r="V2" s="37" t="s">
        <v>61</v>
      </c>
      <c r="W2" s="37" t="s">
        <v>62</v>
      </c>
      <c r="X2" s="37" t="s">
        <v>63</v>
      </c>
      <c r="Y2" s="37" t="s">
        <v>65</v>
      </c>
      <c r="Z2" s="37" t="s">
        <v>66</v>
      </c>
      <c r="AA2" s="37" t="s">
        <v>67</v>
      </c>
      <c r="AB2" s="37" t="s">
        <v>70</v>
      </c>
      <c r="AC2" s="37" t="s">
        <v>71</v>
      </c>
      <c r="AD2" s="99"/>
      <c r="AE2" s="99"/>
    </row>
    <row r="3" spans="1:32" ht="13.5" customHeight="1" x14ac:dyDescent="0.25">
      <c r="A3" s="31" t="s">
        <v>2</v>
      </c>
      <c r="B3" s="32">
        <f>sheet5!B3</f>
        <v>214.22750444851107</v>
      </c>
      <c r="C3" s="32">
        <f>sheet5!C3</f>
        <v>66.323398663330821</v>
      </c>
      <c r="D3" s="32">
        <f>sheet5!D3</f>
        <v>111.19943179564167</v>
      </c>
      <c r="E3" s="32">
        <f>sheet5!E3</f>
        <v>83.758698126329705</v>
      </c>
      <c r="F3" s="32">
        <f>sheet5!F3</f>
        <v>138.71847141469786</v>
      </c>
      <c r="G3" s="32">
        <f>sheet5!G3</f>
        <v>63.289986972526371</v>
      </c>
      <c r="H3" s="32">
        <f>sheet5!H3</f>
        <v>149.12516876541352</v>
      </c>
      <c r="I3" s="32">
        <f>sheet5!I3</f>
        <v>121.54792646297746</v>
      </c>
      <c r="J3" s="32">
        <f>sheet5!J3</f>
        <v>230.631499010016</v>
      </c>
      <c r="K3" s="32">
        <f>sheet5!K3</f>
        <v>91.369947103886346</v>
      </c>
      <c r="L3" s="32">
        <f>sheet5!L3</f>
        <v>87.266224047578092</v>
      </c>
      <c r="M3" s="32">
        <f>sheet5!M3</f>
        <v>87.266224047578092</v>
      </c>
      <c r="N3" s="32">
        <f>sheet5!N3</f>
        <v>155.78712926068059</v>
      </c>
      <c r="O3" s="32">
        <f>sheet5!O3</f>
        <v>107.68733668382286</v>
      </c>
      <c r="P3" s="32">
        <f>sheet5!P3</f>
        <v>83.421266173991782</v>
      </c>
      <c r="Q3" s="32">
        <f>sheet5!Q3</f>
        <v>74.849018243920696</v>
      </c>
      <c r="R3" s="32">
        <f>sheet5!R3</f>
        <v>189.87503831694423</v>
      </c>
      <c r="S3" s="32">
        <f>sheet5!S3</f>
        <v>96.061488899759652</v>
      </c>
      <c r="T3" s="32">
        <f>sheet5!T3</f>
        <v>73.562824504496831</v>
      </c>
      <c r="U3" s="32">
        <f>sheet5!U3</f>
        <v>154.77088658886191</v>
      </c>
      <c r="V3" s="32">
        <f>sheet5!V3</f>
        <v>88.958360303651034</v>
      </c>
      <c r="W3" s="32">
        <f>sheet5!W3</f>
        <v>42.063981083853122</v>
      </c>
      <c r="X3" s="32">
        <f>Sheet2!X2</f>
        <v>299.81785908151494</v>
      </c>
      <c r="Y3" s="32">
        <f>Sheet2!Y2</f>
        <v>301.91082652963235</v>
      </c>
      <c r="Z3" s="32">
        <f>Sheet2!Z2</f>
        <v>473.09908610593277</v>
      </c>
      <c r="AA3" s="32">
        <f>Sheet2!AA2</f>
        <v>321.13895932536042</v>
      </c>
      <c r="AB3" s="32">
        <f>Sheet2!AB2</f>
        <v>180.65806971052365</v>
      </c>
      <c r="AC3" s="32">
        <f>Sheet2!AC2</f>
        <v>289.24469372874142</v>
      </c>
      <c r="AD3" s="48">
        <f>((AC3/Y3)-1)*100</f>
        <v>-4.1953224885917573</v>
      </c>
      <c r="AE3" s="72">
        <f>+$B3*AD3/10000</f>
        <v>-8.9875346708772924E-2</v>
      </c>
    </row>
    <row r="4" spans="1:32" ht="26.25" x14ac:dyDescent="0.25">
      <c r="A4" s="31" t="s">
        <v>3</v>
      </c>
      <c r="B4" s="32">
        <f>sheet5!B4</f>
        <v>218.76930272729257</v>
      </c>
      <c r="C4" s="32">
        <f>sheet5!C4</f>
        <v>63.666493532524285</v>
      </c>
      <c r="D4" s="32">
        <f>sheet5!D4</f>
        <v>69.552277125521385</v>
      </c>
      <c r="E4" s="32">
        <f>sheet5!E4</f>
        <v>54.87421210054795</v>
      </c>
      <c r="F4" s="32">
        <f>sheet5!F4</f>
        <v>66.906653765976813</v>
      </c>
      <c r="G4" s="32">
        <f>sheet5!G4</f>
        <v>42.015730916300178</v>
      </c>
      <c r="H4" s="32">
        <f>sheet5!H4</f>
        <v>116.36205906695355</v>
      </c>
      <c r="I4" s="32">
        <f>sheet5!I4</f>
        <v>136.58228931045159</v>
      </c>
      <c r="J4" s="32">
        <f>sheet5!J4</f>
        <v>137.62677206573494</v>
      </c>
      <c r="K4" s="32">
        <f>sheet5!K4</f>
        <v>127.18430322760709</v>
      </c>
      <c r="L4" s="32">
        <f>sheet5!L4</f>
        <v>165.57239482914304</v>
      </c>
      <c r="M4" s="32">
        <f>sheet5!M4</f>
        <v>49.113290854783159</v>
      </c>
      <c r="N4" s="32">
        <f>sheet5!N4</f>
        <v>238.56147792729124</v>
      </c>
      <c r="O4" s="32">
        <f>sheet5!O4</f>
        <v>44.576069990828763</v>
      </c>
      <c r="P4" s="32">
        <f>sheet5!P4</f>
        <v>58.074721571143129</v>
      </c>
      <c r="Q4" s="32">
        <f>sheet5!Q4</f>
        <v>53.75739759218051</v>
      </c>
      <c r="R4" s="32">
        <f>sheet5!R4</f>
        <v>58.202950038857608</v>
      </c>
      <c r="S4" s="32">
        <f>sheet5!S4</f>
        <v>65.169598543845098</v>
      </c>
      <c r="T4" s="32">
        <f>sheet5!T4</f>
        <v>58.30763610496151</v>
      </c>
      <c r="U4" s="32">
        <f>sheet5!U4</f>
        <v>56.001632344793499</v>
      </c>
      <c r="V4" s="32">
        <f>sheet5!V4</f>
        <v>69.692729214625231</v>
      </c>
      <c r="W4" s="32">
        <f>sheet5!W4</f>
        <v>56.889790935319468</v>
      </c>
      <c r="X4" s="32">
        <f>Sheet2!X3</f>
        <v>56.652319873891912</v>
      </c>
      <c r="Y4" s="32">
        <f>Sheet2!Y3</f>
        <v>36.657658840368619</v>
      </c>
      <c r="Z4" s="32">
        <f>Sheet2!Z3</f>
        <v>86.503146842094338</v>
      </c>
      <c r="AA4" s="32">
        <f>Sheet2!AA3</f>
        <v>50.929105533138134</v>
      </c>
      <c r="AB4" s="32">
        <f>Sheet2!AB3</f>
        <v>56.838688300626501</v>
      </c>
      <c r="AC4" s="32">
        <f>Sheet2!AC3</f>
        <v>94.572230561461012</v>
      </c>
      <c r="AD4" s="48">
        <f t="shared" ref="AD4:AD19" si="0">((AC4/Y4)-1)*100</f>
        <v>157.98764447366992</v>
      </c>
      <c r="AE4" s="72">
        <f t="shared" ref="AE4:AE15" si="1">+$B4*AD4/10000</f>
        <v>3.4562846821032167</v>
      </c>
    </row>
    <row r="5" spans="1:32" ht="30" customHeight="1" x14ac:dyDescent="0.25">
      <c r="A5" s="31" t="s">
        <v>4</v>
      </c>
      <c r="B5" s="32">
        <f>sheet5!B5</f>
        <v>236.52365423159887</v>
      </c>
      <c r="C5" s="32">
        <f>sheet5!C5</f>
        <v>81.429848384889155</v>
      </c>
      <c r="D5" s="32">
        <f>sheet5!D5</f>
        <v>96.66407167442398</v>
      </c>
      <c r="E5" s="32">
        <f>sheet5!E5</f>
        <v>108.40977275071664</v>
      </c>
      <c r="F5" s="32">
        <f>sheet5!F5</f>
        <v>111.92671733632561</v>
      </c>
      <c r="G5" s="32">
        <f>sheet5!G5</f>
        <v>90.034038503532685</v>
      </c>
      <c r="H5" s="32">
        <f>sheet5!H5</f>
        <v>86.03997899368612</v>
      </c>
      <c r="I5" s="32">
        <f>sheet5!I5</f>
        <v>106.11125808606693</v>
      </c>
      <c r="J5" s="32">
        <f>sheet5!J5</f>
        <v>137.23589809899971</v>
      </c>
      <c r="K5" s="32">
        <f>sheet5!K5</f>
        <v>105.64701184679197</v>
      </c>
      <c r="L5" s="32">
        <f>sheet5!L5</f>
        <v>121.80468461465659</v>
      </c>
      <c r="M5" s="32">
        <f>sheet5!M5</f>
        <v>130.79910949956107</v>
      </c>
      <c r="N5" s="32">
        <f>sheet5!N5</f>
        <v>110.94044084027377</v>
      </c>
      <c r="O5" s="32">
        <f>sheet5!O5</f>
        <v>129.91586243935774</v>
      </c>
      <c r="P5" s="32">
        <f>sheet5!P5</f>
        <v>126.63406365425422</v>
      </c>
      <c r="Q5" s="32">
        <f>sheet5!Q5</f>
        <v>152.10581360661826</v>
      </c>
      <c r="R5" s="32">
        <f>sheet5!R5</f>
        <v>166.54195984297615</v>
      </c>
      <c r="S5" s="32">
        <f>sheet5!S5</f>
        <v>170.32974275290857</v>
      </c>
      <c r="T5" s="32">
        <f>sheet5!T5</f>
        <v>164.0725742824373</v>
      </c>
      <c r="U5" s="32">
        <f>sheet5!U5</f>
        <v>169.87526888312019</v>
      </c>
      <c r="V5" s="32">
        <f>sheet5!V5</f>
        <v>385.02797193368815</v>
      </c>
      <c r="W5" s="32">
        <f>sheet5!W5</f>
        <v>142.13988725187511</v>
      </c>
      <c r="X5" s="32">
        <f>Sheet2!X4</f>
        <v>172.27273752858767</v>
      </c>
      <c r="Y5" s="32">
        <f>Sheet2!Y4</f>
        <v>230.73327882139017</v>
      </c>
      <c r="Z5" s="32">
        <f>Sheet2!Z4</f>
        <v>221.70794408596282</v>
      </c>
      <c r="AA5" s="32">
        <f>Sheet2!AA4</f>
        <v>233.9688127366563</v>
      </c>
      <c r="AB5" s="32">
        <f>Sheet2!AB4</f>
        <v>233.83425765588561</v>
      </c>
      <c r="AC5" s="32">
        <f>Sheet2!AC4</f>
        <v>258.85954992708599</v>
      </c>
      <c r="AD5" s="48">
        <f t="shared" si="0"/>
        <v>12.189949906388776</v>
      </c>
      <c r="AE5" s="72">
        <f t="shared" si="1"/>
        <v>0.28832114967592098</v>
      </c>
    </row>
    <row r="6" spans="1:32" ht="24.75" customHeight="1" x14ac:dyDescent="0.25">
      <c r="A6" s="31" t="s">
        <v>5</v>
      </c>
      <c r="B6" s="33">
        <f>sheet5!B6</f>
        <v>264.79909972624165</v>
      </c>
      <c r="C6" s="33">
        <f>sheet5!C6</f>
        <v>103.07363465881654</v>
      </c>
      <c r="D6" s="33">
        <f>sheet5!D6</f>
        <v>84.107840898893372</v>
      </c>
      <c r="E6" s="33">
        <f>sheet5!E6</f>
        <v>104.73212384329484</v>
      </c>
      <c r="F6" s="33">
        <f>sheet5!F6</f>
        <v>108.08640059899524</v>
      </c>
      <c r="G6" s="33">
        <f>sheet5!G6</f>
        <v>111.04205850686742</v>
      </c>
      <c r="H6" s="33">
        <f>sheet5!H6</f>
        <v>229.5176959482244</v>
      </c>
      <c r="I6" s="33">
        <f>sheet5!I6</f>
        <v>315.48886157492103</v>
      </c>
      <c r="J6" s="33">
        <f>sheet5!J6</f>
        <v>158.20396121675259</v>
      </c>
      <c r="K6" s="33">
        <f>sheet5!K6</f>
        <v>154.94827707085631</v>
      </c>
      <c r="L6" s="33">
        <f>sheet5!L6</f>
        <v>150.27213334475388</v>
      </c>
      <c r="M6" s="33">
        <f>sheet5!M6</f>
        <v>148.90430785794777</v>
      </c>
      <c r="N6" s="33">
        <f>sheet5!N6</f>
        <v>158.56186685937746</v>
      </c>
      <c r="O6" s="33">
        <f>sheet5!O6</f>
        <v>196.31001817168703</v>
      </c>
      <c r="P6" s="33">
        <f>sheet5!P6</f>
        <v>253.50287849714303</v>
      </c>
      <c r="Q6" s="33">
        <f>sheet5!Q6</f>
        <v>221.52367203966077</v>
      </c>
      <c r="R6" s="33">
        <f>sheet5!R6</f>
        <v>87.503180783168176</v>
      </c>
      <c r="S6" s="33">
        <f>sheet5!S6</f>
        <v>156.26573719728782</v>
      </c>
      <c r="T6" s="33">
        <f>sheet5!T6</f>
        <v>58.928647097678976</v>
      </c>
      <c r="U6" s="33">
        <f>sheet5!U6</f>
        <v>141.72070555706455</v>
      </c>
      <c r="V6" s="33">
        <f>sheet5!V6</f>
        <v>195.05281311629801</v>
      </c>
      <c r="W6" s="33">
        <f>sheet5!W6</f>
        <v>239.2111754086155</v>
      </c>
      <c r="X6" s="33">
        <f>Sheet1!X6</f>
        <v>252.63807186936356</v>
      </c>
      <c r="Y6" s="33">
        <f>Sheet1!Y6</f>
        <v>104.02307213225687</v>
      </c>
      <c r="Z6" s="33">
        <f>Sheet1!Z6</f>
        <v>95.197203480084525</v>
      </c>
      <c r="AA6" s="33">
        <f>Sheet1!AA6</f>
        <v>380.48360242884377</v>
      </c>
      <c r="AB6" s="32">
        <f>Sheet2!AB5</f>
        <v>158.98516457821134</v>
      </c>
      <c r="AC6" s="32">
        <f>Sheet2!AC5</f>
        <v>214.90019323506269</v>
      </c>
      <c r="AD6" s="48">
        <f t="shared" si="0"/>
        <v>106.58896995642908</v>
      </c>
      <c r="AE6" s="72">
        <f t="shared" si="1"/>
        <v>2.8224663285209841</v>
      </c>
      <c r="AF6" s="15"/>
    </row>
    <row r="7" spans="1:32" ht="32.450000000000003" customHeight="1" x14ac:dyDescent="0.25">
      <c r="A7" s="34" t="s">
        <v>6</v>
      </c>
      <c r="B7" s="40">
        <f>sheet5!B7</f>
        <v>934.31956113364413</v>
      </c>
      <c r="C7" s="40">
        <f>sheet5!C7</f>
        <v>79.941023021557669</v>
      </c>
      <c r="D7" s="40">
        <f>sheet5!D7</f>
        <v>90.090054255819368</v>
      </c>
      <c r="E7" s="40">
        <f>sheet5!E7</f>
        <v>89.18004200280923</v>
      </c>
      <c r="F7" s="40">
        <f>sheet5!F7</f>
        <v>106.4399546397335</v>
      </c>
      <c r="G7" s="40">
        <f>sheet5!G7</f>
        <v>78.612530544872868</v>
      </c>
      <c r="H7" s="40">
        <f>sheet5!H7</f>
        <v>148.26803862793111</v>
      </c>
      <c r="I7" s="40">
        <f>sheet5!I7</f>
        <v>176.12593917124059</v>
      </c>
      <c r="J7" s="40">
        <f>sheet5!J7</f>
        <v>164.68447462271081</v>
      </c>
      <c r="K7" s="40">
        <f>sheet5!K7</f>
        <v>121.38904436524207</v>
      </c>
      <c r="L7" s="40">
        <f>sheet5!L7</f>
        <v>132.2016605853417</v>
      </c>
      <c r="M7" s="40">
        <f>sheet5!M7</f>
        <v>106.8222479356222</v>
      </c>
      <c r="N7" s="40">
        <f>sheet5!N7</f>
        <v>164.60202758544455</v>
      </c>
      <c r="O7" s="40">
        <f>sheet5!O7</f>
        <v>123.65400507555511</v>
      </c>
      <c r="P7" s="40">
        <f>sheet5!P7</f>
        <v>136.62925064894964</v>
      </c>
      <c r="Q7" s="40">
        <f>sheet5!Q7</f>
        <v>131.03769166108697</v>
      </c>
      <c r="R7" s="40">
        <f>sheet5!R7</f>
        <v>124.12386046074305</v>
      </c>
      <c r="S7" s="40">
        <f>sheet5!S7</f>
        <v>124.69198465656387</v>
      </c>
      <c r="T7" s="40">
        <f>sheet5!T7</f>
        <v>88.755926971647625</v>
      </c>
      <c r="U7" s="40">
        <f>sheet5!U7</f>
        <v>131.76932024133802</v>
      </c>
      <c r="V7" s="40">
        <f>sheet5!V7</f>
        <v>189.46621357658933</v>
      </c>
      <c r="W7" s="40">
        <f>sheet5!W7</f>
        <v>126.74394923706873</v>
      </c>
      <c r="X7" s="40">
        <f>sheet5!X7</f>
        <v>197.22152817347398</v>
      </c>
      <c r="Y7" s="40">
        <f>sheet5!Y7</f>
        <v>165.6994822207958</v>
      </c>
      <c r="Z7" s="40">
        <f>sheet5!Z7</f>
        <v>211.83584804424893</v>
      </c>
      <c r="AA7" s="40">
        <f>sheet5!AA7</f>
        <v>252.62170087239508</v>
      </c>
      <c r="AB7" s="40">
        <f>sheet5!AB7</f>
        <v>211.5976856444976</v>
      </c>
      <c r="AC7" s="40">
        <f>sheet5!AC7</f>
        <v>255.73271359629271</v>
      </c>
      <c r="AD7" s="12">
        <f t="shared" si="0"/>
        <v>54.335252089398182</v>
      </c>
      <c r="AE7" s="40">
        <f t="shared" si="1"/>
        <v>5.0766488886252432</v>
      </c>
    </row>
    <row r="8" spans="1:32" ht="29.25" customHeight="1" x14ac:dyDescent="0.25">
      <c r="A8" s="31" t="s">
        <v>7</v>
      </c>
      <c r="B8" s="32">
        <v>524.926326286679</v>
      </c>
      <c r="C8" s="32">
        <v>116.16869910896381</v>
      </c>
      <c r="D8" s="32">
        <v>151.72519335937392</v>
      </c>
      <c r="E8" s="32">
        <v>117.90318675036265</v>
      </c>
      <c r="F8" s="32">
        <v>72.650634332468087</v>
      </c>
      <c r="G8" s="32">
        <v>0.96908187023876569</v>
      </c>
      <c r="H8" s="32">
        <v>230.22770357121394</v>
      </c>
      <c r="I8" s="32">
        <v>298.37668417028959</v>
      </c>
      <c r="J8" s="32">
        <v>291.00389622976854</v>
      </c>
      <c r="K8" s="32">
        <v>296.92458543914194</v>
      </c>
      <c r="L8" s="32">
        <v>345.67136594263678</v>
      </c>
      <c r="M8" s="32">
        <v>3.1278983114755778</v>
      </c>
      <c r="N8" s="32">
        <v>377.59630553195018</v>
      </c>
      <c r="O8" s="32">
        <v>23.951677904248285</v>
      </c>
      <c r="P8" s="32">
        <v>8.2800099783692822</v>
      </c>
      <c r="Q8" s="32">
        <v>2.3551729986503571</v>
      </c>
      <c r="R8" s="32">
        <v>13.333245235450745</v>
      </c>
      <c r="S8" s="32">
        <v>1.678114191881354</v>
      </c>
      <c r="T8" s="32">
        <v>0</v>
      </c>
      <c r="U8" s="32">
        <v>0</v>
      </c>
      <c r="V8" s="32">
        <v>0</v>
      </c>
      <c r="W8" s="32">
        <v>0</v>
      </c>
      <c r="X8" s="32">
        <f>Sheet1!X8</f>
        <v>0</v>
      </c>
      <c r="Y8" s="32">
        <f>Sheet1!Y8</f>
        <v>10.320547214763927</v>
      </c>
      <c r="Z8" s="32">
        <f>Sheet1!Z8</f>
        <v>16.652376567316686</v>
      </c>
      <c r="AA8" s="32">
        <f>Sheet1!AA8</f>
        <v>10.320547214763927</v>
      </c>
      <c r="AB8" s="32">
        <f>Sheet2!AB7</f>
        <v>19.170953974233989</v>
      </c>
      <c r="AC8" s="32">
        <f>Sheet2!AC7</f>
        <v>25.533969832743608</v>
      </c>
      <c r="AD8" s="48">
        <f t="shared" si="0"/>
        <v>147.409069513449</v>
      </c>
      <c r="AE8" s="72">
        <f t="shared" si="1"/>
        <v>7.7378901321032476</v>
      </c>
    </row>
    <row r="9" spans="1:32" ht="44.25" customHeight="1" x14ac:dyDescent="0.25">
      <c r="A9" s="31" t="s">
        <v>8</v>
      </c>
      <c r="B9" s="32">
        <v>623.26264438887983</v>
      </c>
      <c r="C9" s="32">
        <v>106.9938968124553</v>
      </c>
      <c r="D9" s="32">
        <v>57.361789194796287</v>
      </c>
      <c r="E9" s="32">
        <v>139.25266155370642</v>
      </c>
      <c r="F9" s="32">
        <v>96.391652439042005</v>
      </c>
      <c r="G9" s="32">
        <v>104.44465564474771</v>
      </c>
      <c r="H9" s="32">
        <v>115.79799921218549</v>
      </c>
      <c r="I9" s="32">
        <v>71.920485147257438</v>
      </c>
      <c r="J9" s="32">
        <v>114.74077504526808</v>
      </c>
      <c r="K9" s="32">
        <v>90.166880791662336</v>
      </c>
      <c r="L9" s="32">
        <v>105.81946843137162</v>
      </c>
      <c r="M9" s="32">
        <v>126.78025367810027</v>
      </c>
      <c r="N9" s="32">
        <v>102.89751283112471</v>
      </c>
      <c r="O9" s="32">
        <v>85.88150328892398</v>
      </c>
      <c r="P9" s="32">
        <v>68.306344986093279</v>
      </c>
      <c r="Q9" s="32">
        <v>143.10903318160027</v>
      </c>
      <c r="R9" s="32">
        <v>126.29941800055829</v>
      </c>
      <c r="S9" s="32">
        <v>61.373883353552515</v>
      </c>
      <c r="T9" s="32">
        <v>61.077350925577122</v>
      </c>
      <c r="U9" s="32">
        <v>111.31163175476462</v>
      </c>
      <c r="V9" s="32">
        <v>322.61795971934146</v>
      </c>
      <c r="W9" s="32">
        <v>73.461934347416701</v>
      </c>
      <c r="X9" s="32">
        <f>Sheet1!X9</f>
        <v>53.937107795511345</v>
      </c>
      <c r="Y9" s="32">
        <f>Sheet1!Y9</f>
        <v>71.709042780394313</v>
      </c>
      <c r="Z9" s="32">
        <f>Sheet1!Z9</f>
        <v>183.05973098716882</v>
      </c>
      <c r="AA9" s="32">
        <f>Sheet1!AA9</f>
        <v>110.4270585441276</v>
      </c>
      <c r="AB9" s="32">
        <f>Sheet2!AB8</f>
        <v>374.78661129769097</v>
      </c>
      <c r="AC9" s="32">
        <f>Sheet2!AC8</f>
        <v>268.68828864280437</v>
      </c>
      <c r="AD9" s="48">
        <f t="shared" si="0"/>
        <v>274.69233756982374</v>
      </c>
      <c r="AE9" s="72">
        <f t="shared" si="1"/>
        <v>17.120547270713118</v>
      </c>
    </row>
    <row r="10" spans="1:32" ht="30" customHeight="1" x14ac:dyDescent="0.25">
      <c r="A10" s="31" t="s">
        <v>9</v>
      </c>
      <c r="B10" s="32">
        <v>1204.8171180700947</v>
      </c>
      <c r="C10" s="32">
        <v>101.40776806868801</v>
      </c>
      <c r="D10" s="32">
        <v>91.593626584748691</v>
      </c>
      <c r="E10" s="32">
        <v>107.23958011983635</v>
      </c>
      <c r="F10" s="32">
        <v>99.827019175901626</v>
      </c>
      <c r="G10" s="32">
        <v>119.01332527755292</v>
      </c>
      <c r="H10" s="32">
        <v>107.72916170061373</v>
      </c>
      <c r="I10" s="32">
        <v>117.98822945063442</v>
      </c>
      <c r="J10" s="32">
        <v>116.21146186131709</v>
      </c>
      <c r="K10" s="32">
        <v>116.0354771617816</v>
      </c>
      <c r="L10" s="32">
        <v>106.45724016816116</v>
      </c>
      <c r="M10" s="32">
        <v>106.02499940146525</v>
      </c>
      <c r="N10" s="32">
        <v>107.58257539508435</v>
      </c>
      <c r="O10" s="32">
        <v>112.82230370137634</v>
      </c>
      <c r="P10" s="32">
        <v>122.13826293475807</v>
      </c>
      <c r="Q10" s="32">
        <v>119.45697110838955</v>
      </c>
      <c r="R10" s="32">
        <v>125.50460987506011</v>
      </c>
      <c r="S10" s="32">
        <v>118.54150104223817</v>
      </c>
      <c r="T10" s="32">
        <v>128.43119836660739</v>
      </c>
      <c r="U10" s="32">
        <v>125.01552204231108</v>
      </c>
      <c r="V10" s="32">
        <v>127.28548111542692</v>
      </c>
      <c r="W10" s="32">
        <v>143.73890497760922</v>
      </c>
      <c r="X10" s="32">
        <f>Sheet1!X10</f>
        <v>162.68171561527853</v>
      </c>
      <c r="Y10" s="32">
        <f>Sheet1!Y10</f>
        <v>162.44968703179771</v>
      </c>
      <c r="Z10" s="32">
        <f>Sheet1!Z10</f>
        <v>194.49766300763648</v>
      </c>
      <c r="AA10" s="32">
        <f>Sheet1!AA10</f>
        <v>201.46564425238813</v>
      </c>
      <c r="AB10" s="32">
        <f>Sheet2!AB9</f>
        <v>300.95540040527555</v>
      </c>
      <c r="AC10" s="32">
        <f>Sheet2!AC9</f>
        <v>244.45574833065464</v>
      </c>
      <c r="AD10" s="48">
        <f t="shared" si="0"/>
        <v>50.480898299794916</v>
      </c>
      <c r="AE10" s="72">
        <f t="shared" si="1"/>
        <v>6.0820250407148455</v>
      </c>
    </row>
    <row r="11" spans="1:32" ht="29.25" customHeight="1" x14ac:dyDescent="0.25">
      <c r="A11" s="31" t="s">
        <v>10</v>
      </c>
      <c r="B11" s="32">
        <v>5752.7275850505812</v>
      </c>
      <c r="C11" s="32">
        <v>95.790636745932602</v>
      </c>
      <c r="D11" s="32">
        <v>119.62749542807188</v>
      </c>
      <c r="E11" s="32">
        <v>123.89682957110966</v>
      </c>
      <c r="F11" s="32">
        <v>132.01551721615547</v>
      </c>
      <c r="G11" s="32">
        <v>134.1445421564286</v>
      </c>
      <c r="H11" s="32">
        <v>120.57283052323584</v>
      </c>
      <c r="I11" s="32">
        <v>149.24259083920887</v>
      </c>
      <c r="J11" s="32">
        <v>158.34586692143762</v>
      </c>
      <c r="K11" s="32">
        <v>170.69867709032508</v>
      </c>
      <c r="L11" s="32">
        <v>128.53132791578679</v>
      </c>
      <c r="M11" s="32">
        <v>130.04668537403708</v>
      </c>
      <c r="N11" s="32">
        <v>133.2607493364311</v>
      </c>
      <c r="O11" s="32">
        <v>128.02712141445923</v>
      </c>
      <c r="P11" s="32">
        <v>142.53206318534421</v>
      </c>
      <c r="Q11" s="32">
        <v>174.8948881218617</v>
      </c>
      <c r="R11" s="32">
        <v>134.20016941597041</v>
      </c>
      <c r="S11" s="32">
        <v>191.98393352032676</v>
      </c>
      <c r="T11" s="32">
        <v>184.40297266170171</v>
      </c>
      <c r="U11" s="32">
        <v>102.14119163553734</v>
      </c>
      <c r="V11" s="32">
        <v>76.523143394561401</v>
      </c>
      <c r="W11" s="32">
        <v>124.52331280418974</v>
      </c>
      <c r="X11" s="32">
        <f>Sheet1!X11</f>
        <v>140.56088609975859</v>
      </c>
      <c r="Y11" s="32">
        <f>Sheet1!Y11</f>
        <v>340.37428332208611</v>
      </c>
      <c r="Z11" s="32">
        <f>Sheet1!Z11</f>
        <v>268.93742732095717</v>
      </c>
      <c r="AA11" s="32">
        <f>Sheet1!AA11</f>
        <v>180.5</v>
      </c>
      <c r="AB11" s="32">
        <f>Sheet2!AB10</f>
        <v>266.53886584766281</v>
      </c>
      <c r="AC11" s="32">
        <f>Sheet2!AC10</f>
        <v>277.19685331185826</v>
      </c>
      <c r="AD11" s="48">
        <f t="shared" si="0"/>
        <v>-18.561164314063326</v>
      </c>
      <c r="AE11" s="72">
        <f t="shared" si="1"/>
        <v>-10.677732196016855</v>
      </c>
    </row>
    <row r="12" spans="1:32" s="86" customFormat="1" ht="29.25" customHeight="1" x14ac:dyDescent="0.25">
      <c r="A12" s="82" t="s">
        <v>32</v>
      </c>
      <c r="B12" s="33">
        <v>26.190277755734652</v>
      </c>
      <c r="C12" s="33">
        <v>231.35991862159912</v>
      </c>
      <c r="D12" s="33">
        <v>68.809404925189426</v>
      </c>
      <c r="E12" s="33">
        <v>65.330989122368251</v>
      </c>
      <c r="F12" s="33">
        <v>34.499687330843223</v>
      </c>
      <c r="G12" s="33">
        <v>49.174280305380726</v>
      </c>
      <c r="H12" s="33">
        <v>3.4891853101063481</v>
      </c>
      <c r="I12" s="33">
        <v>4.1671002355091469</v>
      </c>
      <c r="J12" s="33">
        <v>3.0770775703244548</v>
      </c>
      <c r="K12" s="33">
        <v>5.629535990906672</v>
      </c>
      <c r="L12" s="33">
        <v>4.3068233200810768</v>
      </c>
      <c r="M12" s="33">
        <v>4.1413549385873774</v>
      </c>
      <c r="N12" s="33">
        <v>6.6873246447405386</v>
      </c>
      <c r="O12" s="33">
        <v>13.884962444259306</v>
      </c>
      <c r="P12" s="33">
        <v>13.530438427692122</v>
      </c>
      <c r="Q12" s="33">
        <v>7.6133894097656754</v>
      </c>
      <c r="R12" s="33">
        <v>0.65196691607855084</v>
      </c>
      <c r="S12" s="33">
        <v>2.0820040247821585</v>
      </c>
      <c r="T12" s="33">
        <v>3.3335232780503716</v>
      </c>
      <c r="U12" s="83">
        <v>1.4298346702368083</v>
      </c>
      <c r="V12" s="83">
        <v>1.0587844100271215</v>
      </c>
      <c r="W12" s="83">
        <v>0.45062419199546888</v>
      </c>
      <c r="X12" s="83">
        <f>Sheet1!X12</f>
        <v>0.27119632223435519</v>
      </c>
      <c r="Y12" s="83">
        <f>Sheet1!Y12</f>
        <v>10.059739940820428</v>
      </c>
      <c r="Z12" s="83">
        <f>Sheet1!Z12</f>
        <v>0</v>
      </c>
      <c r="AA12" s="83">
        <f>Sheet1!AA12</f>
        <v>0</v>
      </c>
      <c r="AB12" s="83">
        <f>Sheet4!AB12</f>
        <v>0</v>
      </c>
      <c r="AC12" s="83">
        <f>Sheet4!AC12</f>
        <v>0</v>
      </c>
      <c r="AD12" s="84">
        <f t="shared" si="0"/>
        <v>-100</v>
      </c>
      <c r="AE12" s="85">
        <f t="shared" si="1"/>
        <v>-0.26190277755734653</v>
      </c>
    </row>
    <row r="13" spans="1:32" ht="16.5" customHeight="1" x14ac:dyDescent="0.25">
      <c r="A13" s="31" t="s">
        <v>41</v>
      </c>
      <c r="B13" s="33">
        <v>5306.4675379809842</v>
      </c>
      <c r="C13" s="33">
        <v>100.95534036535697</v>
      </c>
      <c r="D13" s="33">
        <v>124.15792410261803</v>
      </c>
      <c r="E13" s="33">
        <v>127.58599758606677</v>
      </c>
      <c r="F13" s="33">
        <v>130.88458051476553</v>
      </c>
      <c r="G13" s="33">
        <v>137.46490302420139</v>
      </c>
      <c r="H13" s="33">
        <v>132.3520383391953</v>
      </c>
      <c r="I13" s="33">
        <v>162.91865737375318</v>
      </c>
      <c r="J13" s="33">
        <v>175.12137179569103</v>
      </c>
      <c r="K13" s="33">
        <v>184.91920875034498</v>
      </c>
      <c r="L13" s="33">
        <v>141.04305916086571</v>
      </c>
      <c r="M13" s="33">
        <v>141.04305916086571</v>
      </c>
      <c r="N13" s="33">
        <v>140.86682015132351</v>
      </c>
      <c r="O13" s="33">
        <v>135.63547852803154</v>
      </c>
      <c r="P13" s="33">
        <v>151.23911272256797</v>
      </c>
      <c r="Q13" s="33">
        <v>118.84797028581765</v>
      </c>
      <c r="R13" s="33">
        <v>113.27061862161354</v>
      </c>
      <c r="S13" s="33">
        <v>172.57156284286324</v>
      </c>
      <c r="T13" s="33">
        <v>203.1499041649877</v>
      </c>
      <c r="U13" s="33">
        <v>110.97820114367212</v>
      </c>
      <c r="V13" s="33">
        <v>74.412017159604034</v>
      </c>
      <c r="W13" s="33">
        <v>132.71410053492437</v>
      </c>
      <c r="X13" s="33">
        <f>Sheet3!X6</f>
        <v>144.47841648916997</v>
      </c>
      <c r="Y13" s="33">
        <f>Sheet3!Y6</f>
        <v>371.60362338346374</v>
      </c>
      <c r="Z13" s="33">
        <f>Sheet3!Z6</f>
        <v>284.55306667889619</v>
      </c>
      <c r="AA13" s="33">
        <f>Sheet3!AA6</f>
        <v>191.01423107705915</v>
      </c>
      <c r="AB13" s="32">
        <f>Sheet4!AB27</f>
        <v>300.95540040527555</v>
      </c>
      <c r="AC13" s="32">
        <f>Sheet4!AC27</f>
        <v>244.45574833065464</v>
      </c>
      <c r="AD13" s="48">
        <f t="shared" si="0"/>
        <v>-34.215994423069219</v>
      </c>
      <c r="AE13" s="72">
        <f t="shared" si="1"/>
        <v>-18.15660636857552</v>
      </c>
    </row>
    <row r="14" spans="1:32" ht="16.5" customHeight="1" x14ac:dyDescent="0.25">
      <c r="A14" s="31" t="s">
        <v>42</v>
      </c>
      <c r="B14" s="33">
        <v>1091.3500060249912</v>
      </c>
      <c r="C14" s="33">
        <v>103.42626633139032</v>
      </c>
      <c r="D14" s="33">
        <v>95.111542960829624</v>
      </c>
      <c r="E14" s="33">
        <v>104.20749084078254</v>
      </c>
      <c r="F14" s="33">
        <v>97.329763112920958</v>
      </c>
      <c r="G14" s="33">
        <v>119.66437391065625</v>
      </c>
      <c r="H14" s="33">
        <v>111.17537825946036</v>
      </c>
      <c r="I14" s="33">
        <v>122.34890068881477</v>
      </c>
      <c r="J14" s="33">
        <v>120.71193408432578</v>
      </c>
      <c r="K14" s="33">
        <v>119.12476229773759</v>
      </c>
      <c r="L14" s="33">
        <v>109.35491159990585</v>
      </c>
      <c r="M14" s="33">
        <v>107.74568726531845</v>
      </c>
      <c r="N14" s="33">
        <v>111.03304173648728</v>
      </c>
      <c r="O14" s="33">
        <v>122.07833211926415</v>
      </c>
      <c r="P14" s="33">
        <v>131.08336204708627</v>
      </c>
      <c r="Q14" s="33">
        <v>128.42456359119726</v>
      </c>
      <c r="R14" s="33">
        <v>101.69437952149254</v>
      </c>
      <c r="S14" s="33">
        <v>125.28566883952662</v>
      </c>
      <c r="T14" s="33">
        <v>133.90263910917886</v>
      </c>
      <c r="U14" s="33">
        <v>132.93883066496892</v>
      </c>
      <c r="V14" s="33">
        <v>133.34994536915693</v>
      </c>
      <c r="W14" s="33">
        <v>149.44988622615492</v>
      </c>
      <c r="X14" s="33">
        <f>Sheet3!X7</f>
        <v>129.72291456122875</v>
      </c>
      <c r="Y14" s="33">
        <f>Sheet3!Y7</f>
        <v>124.4349306428649</v>
      </c>
      <c r="Z14" s="33">
        <f>Sheet3!Z7</f>
        <v>148.17942482884274</v>
      </c>
      <c r="AA14" s="33">
        <f>Sheet3!AA7</f>
        <v>176.17698964907871</v>
      </c>
      <c r="AB14" s="32">
        <f>Sheet4!AB28</f>
        <v>159.66860264119151</v>
      </c>
      <c r="AC14" s="32">
        <f>Sheet4!AC28</f>
        <v>159.72451605863151</v>
      </c>
      <c r="AD14" s="48">
        <f t="shared" si="0"/>
        <v>28.359870683779032</v>
      </c>
      <c r="AE14" s="72">
        <f t="shared" si="1"/>
        <v>3.0950545041610216</v>
      </c>
    </row>
    <row r="15" spans="1:32" ht="30" customHeight="1" x14ac:dyDescent="0.25">
      <c r="A15" s="34" t="s">
        <v>11</v>
      </c>
      <c r="B15" s="40">
        <f>sheet5!B13</f>
        <v>8131.9239515519685</v>
      </c>
      <c r="C15" s="40">
        <f>sheet5!C13</f>
        <v>99.233581883427831</v>
      </c>
      <c r="D15" s="40">
        <f>sheet5!D13</f>
        <v>112.61001870573757</v>
      </c>
      <c r="E15" s="40">
        <f>sheet5!E13</f>
        <v>122.03032178570223</v>
      </c>
      <c r="F15" s="40">
        <f>sheet5!F13</f>
        <v>120.37000322398688</v>
      </c>
      <c r="G15" s="40">
        <f>sheet5!G13</f>
        <v>120.75608950422868</v>
      </c>
      <c r="H15" s="40">
        <f>sheet5!H13</f>
        <v>125.00524167817393</v>
      </c>
      <c r="I15" s="40">
        <f>sheet5!I13</f>
        <v>147.84526772055153</v>
      </c>
      <c r="J15" s="40">
        <f>sheet5!J13</f>
        <v>156.82439203258525</v>
      </c>
      <c r="K15" s="40">
        <f>sheet5!K13</f>
        <v>164.04397594630967</v>
      </c>
      <c r="L15" s="40">
        <f>sheet5!L13</f>
        <v>137.13671530053145</v>
      </c>
      <c r="M15" s="40">
        <f>sheet5!M13</f>
        <v>117.63903226182724</v>
      </c>
      <c r="N15" s="40">
        <f>sheet5!N13</f>
        <v>142.49366870351508</v>
      </c>
      <c r="O15" s="40">
        <f>sheet5!O13</f>
        <v>115.4583652708142</v>
      </c>
      <c r="P15" s="40">
        <f>sheet5!P13</f>
        <v>124.73997076260956</v>
      </c>
      <c r="Q15" s="40">
        <f>sheet5!Q13</f>
        <v>152.56864943508668</v>
      </c>
      <c r="R15" s="40">
        <f>sheet5!R13</f>
        <v>124.07406670111385</v>
      </c>
      <c r="S15" s="40">
        <f>sheet5!S13</f>
        <v>158.19621174367708</v>
      </c>
      <c r="T15" s="40">
        <f>sheet5!T13</f>
        <v>154.17147510265085</v>
      </c>
      <c r="U15" s="40">
        <f>sheet5!U13</f>
        <v>99.315380494240699</v>
      </c>
      <c r="V15" s="40">
        <f>sheet5!V13</f>
        <v>97.722996639493843</v>
      </c>
      <c r="W15" s="40">
        <f>sheet5!W13</f>
        <v>115.01898896358445</v>
      </c>
      <c r="X15" s="40">
        <f>sheet5!X13</f>
        <v>127.67388086059401</v>
      </c>
      <c r="Y15" s="40">
        <f>sheet5!Y13</f>
        <v>271.05236937157781</v>
      </c>
      <c r="Z15" s="40">
        <f>sheet5!Z13</f>
        <v>234.17501747863821</v>
      </c>
      <c r="AA15" s="40">
        <f>sheet5!AA13</f>
        <v>166.66894347877846</v>
      </c>
      <c r="AB15" s="40">
        <f>sheet5!AB13</f>
        <v>227.46594563743301</v>
      </c>
      <c r="AC15" s="40">
        <f>sheet5!AC13</f>
        <v>217.33631034878297</v>
      </c>
      <c r="AD15" s="12">
        <f t="shared" si="0"/>
        <v>-19.817594344344968</v>
      </c>
      <c r="AE15" s="40">
        <f t="shared" si="1"/>
        <v>-16.115517011091967</v>
      </c>
    </row>
    <row r="16" spans="1:32" ht="17.25" customHeight="1" x14ac:dyDescent="0.25">
      <c r="A16" s="31" t="s">
        <v>12</v>
      </c>
      <c r="B16" s="33">
        <f>sheet5!B14</f>
        <v>52.185480129898437</v>
      </c>
      <c r="C16" s="33">
        <f>sheet5!C14</f>
        <v>86.530774818457601</v>
      </c>
      <c r="D16" s="33">
        <f>sheet5!D14</f>
        <v>70.323684105375946</v>
      </c>
      <c r="E16" s="33">
        <f>sheet5!E14</f>
        <v>110.53866103059444</v>
      </c>
      <c r="F16" s="33">
        <f>sheet5!F14</f>
        <v>132.60688004557204</v>
      </c>
      <c r="G16" s="33">
        <f>sheet5!G14</f>
        <v>115.84425432864356</v>
      </c>
      <c r="H16" s="33">
        <f>sheet5!H14</f>
        <v>80.95134284864676</v>
      </c>
      <c r="I16" s="33">
        <f>sheet5!I14</f>
        <v>133.24862797043207</v>
      </c>
      <c r="J16" s="33">
        <f>sheet5!J14</f>
        <v>152.5459578336569</v>
      </c>
      <c r="K16" s="33">
        <f>sheet5!K14</f>
        <v>84.227492001120368</v>
      </c>
      <c r="L16" s="33">
        <f>sheet5!L14</f>
        <v>104.68242288664969</v>
      </c>
      <c r="M16" s="33">
        <f>sheet5!M14</f>
        <v>97.588005410678633</v>
      </c>
      <c r="N16" s="33">
        <f>sheet5!N14</f>
        <v>17.270534954189131</v>
      </c>
      <c r="O16" s="33">
        <f>sheet5!O14</f>
        <v>94.514763803362371</v>
      </c>
      <c r="P16" s="33">
        <f>sheet5!P14</f>
        <v>137.6462338700814</v>
      </c>
      <c r="Q16" s="33">
        <f>sheet5!Q14</f>
        <v>129.78884795643529</v>
      </c>
      <c r="R16" s="33">
        <f>sheet5!R14</f>
        <v>93.344534210104243</v>
      </c>
      <c r="S16" s="33">
        <f>sheet5!S14</f>
        <v>122.47313096733313</v>
      </c>
      <c r="T16" s="33">
        <f>sheet5!T14</f>
        <v>118.95659528797633</v>
      </c>
      <c r="U16" s="33">
        <f>sheet5!U14</f>
        <v>34.628126680656692</v>
      </c>
      <c r="V16" s="33">
        <f>sheet5!V14</f>
        <v>227.57748237368207</v>
      </c>
      <c r="W16" s="33">
        <f>sheet5!W14</f>
        <v>131.55783599295052</v>
      </c>
      <c r="X16" s="33">
        <f>sheet5!X14</f>
        <v>128.30141457902886</v>
      </c>
      <c r="Y16" s="33">
        <f>sheet5!Y14</f>
        <v>82.208487387285913</v>
      </c>
      <c r="Z16" s="33">
        <f>sheet5!Z14</f>
        <v>217.11819244232399</v>
      </c>
      <c r="AA16" s="33">
        <f>sheet5!AA14</f>
        <v>196.2228602832738</v>
      </c>
      <c r="AB16" s="32">
        <f>Sheet2!AB15</f>
        <v>214.56362673079241</v>
      </c>
      <c r="AC16" s="32">
        <f>Sheet2!AC15</f>
        <v>200.9113813988275</v>
      </c>
      <c r="AD16" s="48">
        <f t="shared" si="0"/>
        <v>144.39250469641868</v>
      </c>
      <c r="AE16" s="72">
        <f t="shared" ref="AE16:AE24" si="2">+$B16*AD16/10000</f>
        <v>0.7535192184741224</v>
      </c>
    </row>
    <row r="17" spans="1:31" x14ac:dyDescent="0.25">
      <c r="A17" s="35" t="s">
        <v>13</v>
      </c>
      <c r="B17" s="33">
        <f>sheet5!B15</f>
        <v>881.56659156068258</v>
      </c>
      <c r="C17" s="33">
        <f>sheet5!C15</f>
        <v>89.286958238202715</v>
      </c>
      <c r="D17" s="33">
        <f>sheet5!D15</f>
        <v>105.70039674823678</v>
      </c>
      <c r="E17" s="33">
        <f>sheet5!E15</f>
        <v>105.89386017092042</v>
      </c>
      <c r="F17" s="33">
        <f>sheet5!F15</f>
        <v>99.386039886042539</v>
      </c>
      <c r="G17" s="33">
        <f>sheet5!G15</f>
        <v>107.12325850885925</v>
      </c>
      <c r="H17" s="33">
        <f>sheet5!H15</f>
        <v>115.55628742139241</v>
      </c>
      <c r="I17" s="33">
        <f>sheet5!I15</f>
        <v>113.49178499418859</v>
      </c>
      <c r="J17" s="33">
        <f>sheet5!J15</f>
        <v>119.27094324961746</v>
      </c>
      <c r="K17" s="33">
        <f>sheet5!K15</f>
        <v>115.25532665194113</v>
      </c>
      <c r="L17" s="33">
        <f>sheet5!L15</f>
        <v>152.55060406266915</v>
      </c>
      <c r="M17" s="33">
        <f>sheet5!M15</f>
        <v>151.6670912967526</v>
      </c>
      <c r="N17" s="33">
        <f>sheet5!N15</f>
        <v>119.51535984244117</v>
      </c>
      <c r="O17" s="33">
        <f>sheet5!O15</f>
        <v>151.61534042259177</v>
      </c>
      <c r="P17" s="33">
        <f>sheet5!P15</f>
        <v>129.76960394874925</v>
      </c>
      <c r="Q17" s="33">
        <f>sheet5!Q15</f>
        <v>115.24861240051328</v>
      </c>
      <c r="R17" s="33">
        <f>sheet5!R15</f>
        <v>120.35251240360105</v>
      </c>
      <c r="S17" s="33">
        <f>sheet5!S15</f>
        <v>109.039982060737</v>
      </c>
      <c r="T17" s="33">
        <f>sheet5!T15</f>
        <v>124.03686222088568</v>
      </c>
      <c r="U17" s="33">
        <f>sheet5!U15</f>
        <v>144.24134206179303</v>
      </c>
      <c r="V17" s="33">
        <f>sheet5!V15</f>
        <v>119.66876031280867</v>
      </c>
      <c r="W17" s="33">
        <f>sheet5!W15</f>
        <v>97.374442318126029</v>
      </c>
      <c r="X17" s="33">
        <f>sheet5!X15</f>
        <v>111.39881315510573</v>
      </c>
      <c r="Y17" s="33">
        <f>sheet5!Y15</f>
        <v>135.98324246525149</v>
      </c>
      <c r="Z17" s="33">
        <f>sheet5!Z15</f>
        <v>80.428176130859811</v>
      </c>
      <c r="AA17" s="33">
        <f>sheet5!AA15</f>
        <v>44.049571626815492</v>
      </c>
      <c r="AB17" s="32">
        <f>Sheet2!AB16</f>
        <v>106.48819049984039</v>
      </c>
      <c r="AC17" s="32">
        <f>Sheet2!AC16</f>
        <v>73.075462565835693</v>
      </c>
      <c r="AD17" s="48">
        <f t="shared" si="0"/>
        <v>-46.261420715490701</v>
      </c>
      <c r="AE17" s="72">
        <f t="shared" si="2"/>
        <v>-4.0782522980909892</v>
      </c>
    </row>
    <row r="18" spans="1:31" x14ac:dyDescent="0.25">
      <c r="A18" s="34" t="s">
        <v>14</v>
      </c>
      <c r="B18" s="40">
        <f>sheet5!B16</f>
        <v>933.75207169058103</v>
      </c>
      <c r="C18" s="40">
        <f>sheet5!C16</f>
        <v>89.132920823511839</v>
      </c>
      <c r="D18" s="40">
        <f>sheet5!D16</f>
        <v>103.72326514054713</v>
      </c>
      <c r="E18" s="40">
        <f>sheet5!E16</f>
        <v>106.15344852453016</v>
      </c>
      <c r="F18" s="40">
        <f>sheet5!F16</f>
        <v>101.24268422087634</v>
      </c>
      <c r="G18" s="40">
        <f>sheet5!G16</f>
        <v>107.61065700345354</v>
      </c>
      <c r="H18" s="40">
        <f>sheet5!H16</f>
        <v>113.62228834160705</v>
      </c>
      <c r="I18" s="40">
        <f>sheet5!I16</f>
        <v>114.59595425691332</v>
      </c>
      <c r="J18" s="40">
        <f>sheet5!J16</f>
        <v>121.13061528145943</v>
      </c>
      <c r="K18" s="40">
        <f>sheet5!K16</f>
        <v>113.52124487827226</v>
      </c>
      <c r="L18" s="40">
        <f>sheet5!L16</f>
        <v>149.87535000610487</v>
      </c>
      <c r="M18" s="40">
        <f>sheet5!M16</f>
        <v>148.64472256793016</v>
      </c>
      <c r="N18" s="40">
        <f>sheet5!N16</f>
        <v>113.80110716300088</v>
      </c>
      <c r="O18" s="40">
        <f>sheet5!O16</f>
        <v>148.42410679975922</v>
      </c>
      <c r="P18" s="40">
        <f>sheet5!P16</f>
        <v>130.20981257233606</v>
      </c>
      <c r="Q18" s="40">
        <f>sheet5!Q16</f>
        <v>116.06123621864715</v>
      </c>
      <c r="R18" s="40">
        <f>sheet5!R16</f>
        <v>118.84309212803083</v>
      </c>
      <c r="S18" s="40">
        <f>sheet5!S16</f>
        <v>109.79073308619704</v>
      </c>
      <c r="T18" s="40">
        <f>sheet5!T16</f>
        <v>123.75293656532925</v>
      </c>
      <c r="U18" s="40">
        <f>sheet5!U16</f>
        <v>138.11528521365133</v>
      </c>
      <c r="V18" s="40">
        <f>sheet5!V16</f>
        <v>125.69955653985734</v>
      </c>
      <c r="W18" s="40">
        <f>sheet5!W16</f>
        <v>99.284881786453298</v>
      </c>
      <c r="X18" s="40">
        <f>sheet5!X16</f>
        <v>112.3434647360706</v>
      </c>
      <c r="Y18" s="40">
        <f>sheet5!Y16</f>
        <v>132.97788215849414</v>
      </c>
      <c r="Z18" s="40">
        <f>sheet5!Z16</f>
        <v>88.067499615585817</v>
      </c>
      <c r="AA18" s="40">
        <f>sheet5!AA16</f>
        <v>52.554223313536895</v>
      </c>
      <c r="AB18" s="40">
        <f>sheet5!AB16</f>
        <v>55.492736736588839</v>
      </c>
      <c r="AC18" s="40">
        <f>sheet5!AC16</f>
        <v>68.16804942475494</v>
      </c>
      <c r="AD18" s="12">
        <f t="shared" si="0"/>
        <v>-48.737302536141634</v>
      </c>
      <c r="AE18" s="40">
        <f t="shared" si="2"/>
        <v>-4.5508557211732859</v>
      </c>
    </row>
    <row r="19" spans="1:31" x14ac:dyDescent="0.25">
      <c r="A19" s="31" t="s">
        <v>15</v>
      </c>
      <c r="B19" s="33">
        <f>Sheet4!B25</f>
        <v>9999.9955843761927</v>
      </c>
      <c r="C19" s="33">
        <f>Sheet4!C25</f>
        <v>96.487887839121797</v>
      </c>
      <c r="D19" s="33">
        <f>Sheet4!D25</f>
        <v>109.67613062487366</v>
      </c>
      <c r="E19" s="33">
        <f>Sheet4!E25</f>
        <v>117.47854754686414</v>
      </c>
      <c r="F19" s="33">
        <f>Sheet4!F25</f>
        <v>117.28247279816452</v>
      </c>
      <c r="G19" s="33">
        <f>Sheet4!G25</f>
        <v>115.59107458931412</v>
      </c>
      <c r="H19" s="33">
        <f>Sheet4!H25</f>
        <v>126.11584516626083</v>
      </c>
      <c r="I19" s="33">
        <f>Sheet4!I25</f>
        <v>147.38292443733926</v>
      </c>
      <c r="J19" s="33">
        <f>Sheet4!J25</f>
        <v>154.22585997799683</v>
      </c>
      <c r="K19" s="33">
        <f>Sheet4!K25</f>
        <v>155.34106792770743</v>
      </c>
      <c r="L19" s="33">
        <f>Sheet4!L25</f>
        <v>137.86509646127439</v>
      </c>
      <c r="M19" s="33">
        <f>Sheet4!M25</f>
        <v>119.52356253126321</v>
      </c>
      <c r="N19" s="33">
        <f>Sheet4!N25</f>
        <v>141.88012177133433</v>
      </c>
      <c r="O19" s="33">
        <f>Sheet4!O25</f>
        <v>119.30228457144872</v>
      </c>
      <c r="P19" s="33">
        <f>Sheet4!P25</f>
        <v>126.36155776736662</v>
      </c>
      <c r="Q19" s="33">
        <f>Sheet4!Q25</f>
        <v>147.14808026745678</v>
      </c>
      <c r="R19" s="33">
        <f>Sheet4!R25</f>
        <v>123.59027548139653</v>
      </c>
      <c r="S19" s="33">
        <f>Sheet4!S25</f>
        <v>150.54597129304372</v>
      </c>
      <c r="T19" s="33">
        <f>Sheet4!T25</f>
        <v>145.21923118986675</v>
      </c>
      <c r="U19" s="33">
        <f>Sheet4!U25</f>
        <v>105.97056764839225</v>
      </c>
      <c r="V19" s="33">
        <f>Sheet4!V25</f>
        <v>108.90706687309809</v>
      </c>
      <c r="W19" s="33">
        <f>Sheet4!W25</f>
        <v>114.64529925499548</v>
      </c>
      <c r="X19" s="33">
        <f>Sheet4!X25</f>
        <v>132.74037504767676</v>
      </c>
      <c r="Y19" s="33">
        <f>Sheet4!Y25</f>
        <v>248.3162991552133</v>
      </c>
      <c r="Z19" s="33">
        <f>Sheet4!Z25</f>
        <v>218.44499848523137</v>
      </c>
      <c r="AA19" s="33">
        <f>Sheet4!AA25</f>
        <v>164.04419093994102</v>
      </c>
      <c r="AB19" s="32">
        <f>sheet5!AB25</f>
        <v>209.92530131224495</v>
      </c>
      <c r="AC19" s="32">
        <f>sheet5!AC25</f>
        <v>206.99513957881416</v>
      </c>
      <c r="AD19" s="12">
        <f t="shared" si="0"/>
        <v>-16.640534558938004</v>
      </c>
      <c r="AE19" s="72">
        <f t="shared" si="2"/>
        <v>-16.640527211103947</v>
      </c>
    </row>
    <row r="20" spans="1:31" ht="45.75" customHeight="1" x14ac:dyDescent="0.25">
      <c r="A20"/>
    </row>
    <row r="21" spans="1:31" ht="29.25" customHeight="1" x14ac:dyDescent="0.25">
      <c r="A21" s="34" t="s">
        <v>6</v>
      </c>
      <c r="B21" s="40">
        <f t="shared" ref="B21:Y21" si="3">B7</f>
        <v>934.31956113364413</v>
      </c>
      <c r="C21" s="40">
        <f t="shared" si="3"/>
        <v>79.941023021557669</v>
      </c>
      <c r="D21" s="40">
        <f t="shared" si="3"/>
        <v>90.090054255819368</v>
      </c>
      <c r="E21" s="40">
        <f t="shared" si="3"/>
        <v>89.18004200280923</v>
      </c>
      <c r="F21" s="40">
        <f t="shared" si="3"/>
        <v>106.4399546397335</v>
      </c>
      <c r="G21" s="40">
        <f t="shared" si="3"/>
        <v>78.612530544872868</v>
      </c>
      <c r="H21" s="40">
        <f t="shared" si="3"/>
        <v>148.26803862793111</v>
      </c>
      <c r="I21" s="40">
        <f t="shared" si="3"/>
        <v>176.12593917124059</v>
      </c>
      <c r="J21" s="40">
        <f t="shared" si="3"/>
        <v>164.68447462271081</v>
      </c>
      <c r="K21" s="40">
        <f t="shared" si="3"/>
        <v>121.38904436524207</v>
      </c>
      <c r="L21" s="40">
        <f t="shared" si="3"/>
        <v>132.2016605853417</v>
      </c>
      <c r="M21" s="40">
        <f t="shared" si="3"/>
        <v>106.8222479356222</v>
      </c>
      <c r="N21" s="40">
        <f t="shared" si="3"/>
        <v>164.60202758544455</v>
      </c>
      <c r="O21" s="40">
        <f t="shared" si="3"/>
        <v>123.65400507555511</v>
      </c>
      <c r="P21" s="40">
        <f t="shared" si="3"/>
        <v>136.62925064894964</v>
      </c>
      <c r="Q21" s="40">
        <f t="shared" si="3"/>
        <v>131.03769166108697</v>
      </c>
      <c r="R21" s="40">
        <f t="shared" si="3"/>
        <v>124.12386046074305</v>
      </c>
      <c r="S21" s="40">
        <f t="shared" si="3"/>
        <v>124.69198465656387</v>
      </c>
      <c r="T21" s="40">
        <f t="shared" si="3"/>
        <v>88.755926971647625</v>
      </c>
      <c r="U21" s="40">
        <f t="shared" si="3"/>
        <v>131.76932024133802</v>
      </c>
      <c r="V21" s="40">
        <f t="shared" si="3"/>
        <v>189.46621357658933</v>
      </c>
      <c r="W21" s="40">
        <f t="shared" si="3"/>
        <v>126.74394923706873</v>
      </c>
      <c r="X21" s="40">
        <f t="shared" si="3"/>
        <v>197.22152817347398</v>
      </c>
      <c r="Y21" s="40">
        <f t="shared" si="3"/>
        <v>165.6994822207958</v>
      </c>
      <c r="Z21" s="40">
        <f t="shared" ref="Z21:AA21" si="4">Z7</f>
        <v>211.83584804424893</v>
      </c>
      <c r="AA21" s="40">
        <f t="shared" si="4"/>
        <v>252.62170087239508</v>
      </c>
      <c r="AB21" s="40">
        <f t="shared" ref="AB21" si="5">AB7</f>
        <v>211.5976856444976</v>
      </c>
      <c r="AC21" s="40">
        <f t="shared" ref="AC21" si="6">AC7</f>
        <v>255.73271359629271</v>
      </c>
      <c r="AD21" s="48">
        <f>AD7</f>
        <v>54.335252089398182</v>
      </c>
      <c r="AE21" s="72">
        <f>AE7</f>
        <v>5.0766488886252432</v>
      </c>
    </row>
    <row r="22" spans="1:31" ht="27.75" customHeight="1" x14ac:dyDescent="0.25">
      <c r="A22" s="34" t="s">
        <v>11</v>
      </c>
      <c r="B22" s="40">
        <f>B15</f>
        <v>8131.9239515519685</v>
      </c>
      <c r="C22" s="40">
        <f t="shared" ref="C22:X22" si="7">C15</f>
        <v>99.233581883427831</v>
      </c>
      <c r="D22" s="40">
        <f t="shared" si="7"/>
        <v>112.61001870573757</v>
      </c>
      <c r="E22" s="40">
        <f t="shared" si="7"/>
        <v>122.03032178570223</v>
      </c>
      <c r="F22" s="40">
        <f t="shared" si="7"/>
        <v>120.37000322398688</v>
      </c>
      <c r="G22" s="40">
        <f t="shared" si="7"/>
        <v>120.75608950422868</v>
      </c>
      <c r="H22" s="40">
        <f t="shared" si="7"/>
        <v>125.00524167817393</v>
      </c>
      <c r="I22" s="40">
        <f t="shared" si="7"/>
        <v>147.84526772055153</v>
      </c>
      <c r="J22" s="40">
        <f t="shared" si="7"/>
        <v>156.82439203258525</v>
      </c>
      <c r="K22" s="40">
        <f t="shared" si="7"/>
        <v>164.04397594630967</v>
      </c>
      <c r="L22" s="40">
        <f t="shared" si="7"/>
        <v>137.13671530053145</v>
      </c>
      <c r="M22" s="40">
        <f t="shared" si="7"/>
        <v>117.63903226182724</v>
      </c>
      <c r="N22" s="40">
        <f t="shared" si="7"/>
        <v>142.49366870351508</v>
      </c>
      <c r="O22" s="40">
        <f t="shared" si="7"/>
        <v>115.4583652708142</v>
      </c>
      <c r="P22" s="40">
        <f t="shared" si="7"/>
        <v>124.73997076260956</v>
      </c>
      <c r="Q22" s="40">
        <f t="shared" si="7"/>
        <v>152.56864943508668</v>
      </c>
      <c r="R22" s="40">
        <f t="shared" si="7"/>
        <v>124.07406670111385</v>
      </c>
      <c r="S22" s="40">
        <f t="shared" si="7"/>
        <v>158.19621174367708</v>
      </c>
      <c r="T22" s="40">
        <f t="shared" si="7"/>
        <v>154.17147510265085</v>
      </c>
      <c r="U22" s="40">
        <f t="shared" si="7"/>
        <v>99.315380494240699</v>
      </c>
      <c r="V22" s="40">
        <f t="shared" si="7"/>
        <v>97.722996639493843</v>
      </c>
      <c r="W22" s="40">
        <f t="shared" si="7"/>
        <v>115.01898896358445</v>
      </c>
      <c r="X22" s="40">
        <f t="shared" si="7"/>
        <v>127.67388086059401</v>
      </c>
      <c r="Y22" s="40">
        <f t="shared" ref="Y22:Z22" si="8">Y15</f>
        <v>271.05236937157781</v>
      </c>
      <c r="Z22" s="40">
        <f t="shared" si="8"/>
        <v>234.17501747863821</v>
      </c>
      <c r="AA22" s="40">
        <f t="shared" ref="AA22:AB22" si="9">AA15</f>
        <v>166.66894347877846</v>
      </c>
      <c r="AB22" s="40">
        <f t="shared" si="9"/>
        <v>227.46594563743301</v>
      </c>
      <c r="AC22" s="40">
        <f t="shared" ref="AC22" si="10">AC15</f>
        <v>217.33631034878297</v>
      </c>
      <c r="AD22" s="48">
        <f>AD15</f>
        <v>-19.817594344344968</v>
      </c>
      <c r="AE22" s="72">
        <f>AE15</f>
        <v>-16.115517011091967</v>
      </c>
    </row>
    <row r="23" spans="1:31" ht="16.5" customHeight="1" x14ac:dyDescent="0.25">
      <c r="A23" s="34" t="s">
        <v>14</v>
      </c>
      <c r="B23" s="40">
        <f>B18</f>
        <v>933.75207169058103</v>
      </c>
      <c r="C23" s="40">
        <f t="shared" ref="C23:X23" si="11">C18</f>
        <v>89.132920823511839</v>
      </c>
      <c r="D23" s="40">
        <f t="shared" si="11"/>
        <v>103.72326514054713</v>
      </c>
      <c r="E23" s="40">
        <f t="shared" si="11"/>
        <v>106.15344852453016</v>
      </c>
      <c r="F23" s="40">
        <f t="shared" si="11"/>
        <v>101.24268422087634</v>
      </c>
      <c r="G23" s="40">
        <f t="shared" si="11"/>
        <v>107.61065700345354</v>
      </c>
      <c r="H23" s="40">
        <f t="shared" si="11"/>
        <v>113.62228834160705</v>
      </c>
      <c r="I23" s="40">
        <f t="shared" si="11"/>
        <v>114.59595425691332</v>
      </c>
      <c r="J23" s="40">
        <f t="shared" si="11"/>
        <v>121.13061528145943</v>
      </c>
      <c r="K23" s="40">
        <f t="shared" si="11"/>
        <v>113.52124487827226</v>
      </c>
      <c r="L23" s="40">
        <f t="shared" si="11"/>
        <v>149.87535000610487</v>
      </c>
      <c r="M23" s="40">
        <f t="shared" si="11"/>
        <v>148.64472256793016</v>
      </c>
      <c r="N23" s="40">
        <f t="shared" si="11"/>
        <v>113.80110716300088</v>
      </c>
      <c r="O23" s="40">
        <f t="shared" si="11"/>
        <v>148.42410679975922</v>
      </c>
      <c r="P23" s="40">
        <f t="shared" si="11"/>
        <v>130.20981257233606</v>
      </c>
      <c r="Q23" s="40">
        <f t="shared" si="11"/>
        <v>116.06123621864715</v>
      </c>
      <c r="R23" s="40">
        <f t="shared" si="11"/>
        <v>118.84309212803083</v>
      </c>
      <c r="S23" s="40">
        <f t="shared" si="11"/>
        <v>109.79073308619704</v>
      </c>
      <c r="T23" s="40">
        <f t="shared" si="11"/>
        <v>123.75293656532925</v>
      </c>
      <c r="U23" s="40">
        <f t="shared" si="11"/>
        <v>138.11528521365133</v>
      </c>
      <c r="V23" s="40">
        <f t="shared" si="11"/>
        <v>125.69955653985734</v>
      </c>
      <c r="W23" s="40">
        <f t="shared" si="11"/>
        <v>99.284881786453298</v>
      </c>
      <c r="X23" s="40">
        <f t="shared" si="11"/>
        <v>112.3434647360706</v>
      </c>
      <c r="Y23" s="40">
        <f t="shared" ref="Y23:Z23" si="12">Y18</f>
        <v>132.97788215849414</v>
      </c>
      <c r="Z23" s="40">
        <f t="shared" si="12"/>
        <v>88.067499615585817</v>
      </c>
      <c r="AA23" s="40">
        <f t="shared" ref="AA23:AB23" si="13">AA18</f>
        <v>52.554223313536895</v>
      </c>
      <c r="AB23" s="40">
        <f t="shared" si="13"/>
        <v>55.492736736588839</v>
      </c>
      <c r="AC23" s="40">
        <f t="shared" ref="AC23" si="14">AC18</f>
        <v>68.16804942475494</v>
      </c>
      <c r="AD23" s="48">
        <f>AD18</f>
        <v>-48.737302536141634</v>
      </c>
      <c r="AE23" s="72">
        <f>AE18</f>
        <v>-4.5508557211732859</v>
      </c>
    </row>
    <row r="24" spans="1:31" x14ac:dyDescent="0.25">
      <c r="A24" s="34" t="s">
        <v>15</v>
      </c>
      <c r="B24" s="40">
        <f>B19</f>
        <v>9999.9955843761927</v>
      </c>
      <c r="C24" s="40">
        <f t="shared" ref="C24:X24" si="15">C19</f>
        <v>96.487887839121797</v>
      </c>
      <c r="D24" s="40">
        <f t="shared" si="15"/>
        <v>109.67613062487366</v>
      </c>
      <c r="E24" s="40">
        <f t="shared" si="15"/>
        <v>117.47854754686414</v>
      </c>
      <c r="F24" s="40">
        <f t="shared" si="15"/>
        <v>117.28247279816452</v>
      </c>
      <c r="G24" s="40">
        <f t="shared" si="15"/>
        <v>115.59107458931412</v>
      </c>
      <c r="H24" s="40">
        <f t="shared" si="15"/>
        <v>126.11584516626083</v>
      </c>
      <c r="I24" s="40">
        <f t="shared" si="15"/>
        <v>147.38292443733926</v>
      </c>
      <c r="J24" s="40">
        <f t="shared" si="15"/>
        <v>154.22585997799683</v>
      </c>
      <c r="K24" s="40">
        <f t="shared" si="15"/>
        <v>155.34106792770743</v>
      </c>
      <c r="L24" s="40">
        <f t="shared" si="15"/>
        <v>137.86509646127439</v>
      </c>
      <c r="M24" s="40">
        <f t="shared" si="15"/>
        <v>119.52356253126321</v>
      </c>
      <c r="N24" s="40">
        <f t="shared" si="15"/>
        <v>141.88012177133433</v>
      </c>
      <c r="O24" s="40">
        <f t="shared" si="15"/>
        <v>119.30228457144872</v>
      </c>
      <c r="P24" s="40">
        <f t="shared" si="15"/>
        <v>126.36155776736662</v>
      </c>
      <c r="Q24" s="40">
        <f t="shared" si="15"/>
        <v>147.14808026745678</v>
      </c>
      <c r="R24" s="40">
        <f t="shared" si="15"/>
        <v>123.59027548139653</v>
      </c>
      <c r="S24" s="40">
        <f t="shared" si="15"/>
        <v>150.54597129304372</v>
      </c>
      <c r="T24" s="40">
        <f t="shared" si="15"/>
        <v>145.21923118986675</v>
      </c>
      <c r="U24" s="40">
        <f t="shared" si="15"/>
        <v>105.97056764839225</v>
      </c>
      <c r="V24" s="40">
        <f t="shared" si="15"/>
        <v>108.90706687309809</v>
      </c>
      <c r="W24" s="40">
        <f t="shared" si="15"/>
        <v>114.64529925499548</v>
      </c>
      <c r="X24" s="40">
        <f t="shared" si="15"/>
        <v>132.74037504767676</v>
      </c>
      <c r="Y24" s="40">
        <f t="shared" ref="Y24:Z24" si="16">Y19</f>
        <v>248.3162991552133</v>
      </c>
      <c r="Z24" s="40">
        <f t="shared" si="16"/>
        <v>218.44499848523137</v>
      </c>
      <c r="AA24" s="40">
        <f t="shared" ref="AA24:AB24" si="17">AA19</f>
        <v>164.04419093994102</v>
      </c>
      <c r="AB24" s="40">
        <f t="shared" si="17"/>
        <v>209.92530131224495</v>
      </c>
      <c r="AC24" s="40">
        <f t="shared" ref="AC24" si="18">AC19</f>
        <v>206.99513957881416</v>
      </c>
      <c r="AD24" s="48">
        <f>AD19</f>
        <v>-16.640534558938004</v>
      </c>
      <c r="AE24" s="72">
        <f>AE19</f>
        <v>-16.640527211103947</v>
      </c>
    </row>
    <row r="25" spans="1:31" x14ac:dyDescent="0.25">
      <c r="A25"/>
    </row>
    <row r="26" spans="1:31" ht="15.75" x14ac:dyDescent="0.3">
      <c r="A26" s="43" t="s">
        <v>19</v>
      </c>
      <c r="B26" s="71">
        <v>4909.3796284558748</v>
      </c>
      <c r="C26" s="3">
        <v>100.95534036535697</v>
      </c>
      <c r="D26" s="3">
        <v>124.15792410261803</v>
      </c>
      <c r="E26" s="3">
        <v>127.58599758606677</v>
      </c>
      <c r="F26" s="3">
        <v>130.88458051476553</v>
      </c>
      <c r="G26" s="3">
        <v>137.46490302420139</v>
      </c>
      <c r="H26" s="3">
        <v>132.3520383391953</v>
      </c>
      <c r="I26" s="3">
        <v>162.91865737375318</v>
      </c>
      <c r="J26" s="3">
        <v>175.12137179569103</v>
      </c>
      <c r="K26" s="3">
        <v>184.91920875034498</v>
      </c>
      <c r="L26" s="3">
        <v>141.04305916086571</v>
      </c>
      <c r="M26" s="3">
        <v>141.04305916086571</v>
      </c>
      <c r="N26" s="3">
        <v>140.86682015132351</v>
      </c>
      <c r="O26" s="3">
        <v>135.63547852803154</v>
      </c>
      <c r="P26" s="3">
        <v>151.23911272256797</v>
      </c>
      <c r="Q26" s="3">
        <v>118.84797028581765</v>
      </c>
      <c r="R26" s="3">
        <v>113.27061862161354</v>
      </c>
      <c r="S26" s="3">
        <v>172.57156284286324</v>
      </c>
      <c r="T26" s="3">
        <v>203.1499041649877</v>
      </c>
      <c r="U26" s="3">
        <v>110.97820114367212</v>
      </c>
      <c r="V26" s="3">
        <v>74.412017159604034</v>
      </c>
      <c r="W26" s="3">
        <v>132.71410053492437</v>
      </c>
      <c r="X26" s="3">
        <f t="shared" ref="X26:Z27" si="19">+X13</f>
        <v>144.47841648916997</v>
      </c>
      <c r="Y26" s="3">
        <f t="shared" si="19"/>
        <v>371.60362338346374</v>
      </c>
      <c r="Z26" s="3">
        <f t="shared" si="19"/>
        <v>284.55306667889619</v>
      </c>
      <c r="AA26" s="3">
        <f t="shared" ref="AA26" si="20">+AA13</f>
        <v>191.01423107705915</v>
      </c>
      <c r="AB26" s="3">
        <f>Sheet2!AB9</f>
        <v>300.95540040527555</v>
      </c>
      <c r="AC26" s="3">
        <f>Sheet2!AC9</f>
        <v>244.45574833065464</v>
      </c>
      <c r="AD26" s="48">
        <f>AD13</f>
        <v>-34.215994423069219</v>
      </c>
      <c r="AE26" s="79">
        <f>AE13</f>
        <v>-18.15660636857552</v>
      </c>
    </row>
    <row r="27" spans="1:31" ht="15.75" x14ac:dyDescent="0.3">
      <c r="A27" s="43" t="s">
        <v>20</v>
      </c>
      <c r="B27" s="3">
        <v>1178.313916764343</v>
      </c>
      <c r="C27" s="3">
        <v>100.8430345924245</v>
      </c>
      <c r="D27" s="3">
        <v>93.239642428414996</v>
      </c>
      <c r="E27" s="3">
        <v>102.87327750892678</v>
      </c>
      <c r="F27" s="3">
        <v>95.663726916140376</v>
      </c>
      <c r="G27" s="3">
        <v>117.19470891492495</v>
      </c>
      <c r="H27" s="3">
        <v>108.39773017464272</v>
      </c>
      <c r="I27" s="3">
        <v>114.9846002886509</v>
      </c>
      <c r="J27" s="3">
        <v>114.45334460787822</v>
      </c>
      <c r="K27" s="3">
        <v>114.24536517263981</v>
      </c>
      <c r="L27" s="3">
        <v>106.91488810251491</v>
      </c>
      <c r="M27" s="3">
        <v>104.50227067131378</v>
      </c>
      <c r="N27" s="3">
        <v>110.13819764790516</v>
      </c>
      <c r="O27" s="3">
        <v>117.76847735857584</v>
      </c>
      <c r="P27" s="3">
        <v>128.0491460389259</v>
      </c>
      <c r="Q27" s="3">
        <v>127.49837299543819</v>
      </c>
      <c r="R27" s="3">
        <v>94.188959431330318</v>
      </c>
      <c r="S27" s="3">
        <v>116.03912463185128</v>
      </c>
      <c r="T27" s="3">
        <v>106.40226371262189</v>
      </c>
      <c r="U27" s="3">
        <v>123.12745490231272</v>
      </c>
      <c r="V27" s="3">
        <v>123.50822782581736</v>
      </c>
      <c r="W27" s="3">
        <v>138.41993369748857</v>
      </c>
      <c r="X27" s="3">
        <f t="shared" si="19"/>
        <v>129.72291456122875</v>
      </c>
      <c r="Y27" s="3">
        <f t="shared" si="19"/>
        <v>124.4349306428649</v>
      </c>
      <c r="Z27" s="3">
        <f t="shared" si="19"/>
        <v>148.17942482884274</v>
      </c>
      <c r="AA27" s="3">
        <f t="shared" ref="AA27" si="21">+AA14</f>
        <v>176.17698964907871</v>
      </c>
      <c r="AB27" s="3">
        <f>Sheet2!AB17</f>
        <v>159.66860264119151</v>
      </c>
      <c r="AC27" s="3">
        <f>Sheet2!AC17</f>
        <v>159.72451605863151</v>
      </c>
      <c r="AD27" s="48">
        <f>AD14</f>
        <v>28.359870683779032</v>
      </c>
      <c r="AE27" s="79">
        <f>AE14</f>
        <v>3.0950545041610216</v>
      </c>
    </row>
  </sheetData>
  <mergeCells count="9">
    <mergeCell ref="AD1:AD2"/>
    <mergeCell ref="AE1:AE2"/>
    <mergeCell ref="C1:F1"/>
    <mergeCell ref="G1:J1"/>
    <mergeCell ref="K1:N1"/>
    <mergeCell ref="O1:R1"/>
    <mergeCell ref="S1:V1"/>
    <mergeCell ref="W1:Z1"/>
    <mergeCell ref="AA1:AC1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PUBLICATION!B23:B23</xm:f>
              <xm:sqref>G31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21"/>
  <sheetViews>
    <sheetView topLeftCell="A16" workbookViewId="0">
      <selection activeCell="X76" sqref="X76"/>
    </sheetView>
  </sheetViews>
  <sheetFormatPr baseColWidth="10" defaultRowHeight="15" x14ac:dyDescent="0.25"/>
  <cols>
    <col min="1" max="1" width="38.42578125" customWidth="1"/>
  </cols>
  <sheetData>
    <row r="3" spans="1:28" x14ac:dyDescent="0.25">
      <c r="A3" t="s">
        <v>47</v>
      </c>
      <c r="B3" s="30" t="s">
        <v>16</v>
      </c>
      <c r="C3" s="30" t="s">
        <v>17</v>
      </c>
      <c r="D3" s="30" t="s">
        <v>21</v>
      </c>
      <c r="E3" s="30" t="s">
        <v>23</v>
      </c>
      <c r="F3" s="30" t="s">
        <v>24</v>
      </c>
      <c r="G3" s="30" t="s">
        <v>25</v>
      </c>
      <c r="H3" s="30" t="s">
        <v>26</v>
      </c>
      <c r="I3" s="30" t="s">
        <v>27</v>
      </c>
      <c r="J3" s="30" t="s">
        <v>28</v>
      </c>
      <c r="K3" s="30" t="s">
        <v>29</v>
      </c>
      <c r="L3" s="30" t="s">
        <v>30</v>
      </c>
      <c r="M3" s="30" t="s">
        <v>31</v>
      </c>
      <c r="N3" s="30" t="s">
        <v>43</v>
      </c>
      <c r="O3" s="30" t="s">
        <v>44</v>
      </c>
      <c r="P3" s="30" t="s">
        <v>45</v>
      </c>
      <c r="Q3" s="30" t="s">
        <v>46</v>
      </c>
      <c r="R3" s="30" t="s">
        <v>50</v>
      </c>
      <c r="S3" s="30" t="s">
        <v>52</v>
      </c>
      <c r="T3" s="30" t="s">
        <v>53</v>
      </c>
      <c r="U3" s="30" t="s">
        <v>61</v>
      </c>
      <c r="V3" s="30" t="s">
        <v>62</v>
      </c>
      <c r="W3" s="30" t="s">
        <v>63</v>
      </c>
      <c r="X3" s="30" t="s">
        <v>65</v>
      </c>
      <c r="Y3" s="30" t="s">
        <v>66</v>
      </c>
      <c r="Z3" s="30" t="s">
        <v>67</v>
      </c>
      <c r="AA3" s="30" t="s">
        <v>70</v>
      </c>
      <c r="AB3" s="30" t="s">
        <v>71</v>
      </c>
    </row>
    <row r="4" spans="1:28" x14ac:dyDescent="0.25">
      <c r="A4" t="s">
        <v>6</v>
      </c>
      <c r="B4" s="46">
        <f>PUBLICATION!C21</f>
        <v>79.941023021557669</v>
      </c>
      <c r="C4" s="46">
        <f>PUBLICATION!D21</f>
        <v>90.090054255819368</v>
      </c>
      <c r="D4" s="46">
        <f>PUBLICATION!E21</f>
        <v>89.18004200280923</v>
      </c>
      <c r="E4" s="46">
        <f>PUBLICATION!F21</f>
        <v>106.4399546397335</v>
      </c>
      <c r="F4" s="46">
        <f>PUBLICATION!G21</f>
        <v>78.612530544872868</v>
      </c>
      <c r="G4" s="46">
        <f>PUBLICATION!H21</f>
        <v>148.26803862793111</v>
      </c>
      <c r="H4" s="46">
        <f>PUBLICATION!I21</f>
        <v>176.12593917124059</v>
      </c>
      <c r="I4" s="46">
        <f>PUBLICATION!J21</f>
        <v>164.68447462271081</v>
      </c>
      <c r="J4" s="46">
        <f>PUBLICATION!K21</f>
        <v>121.38904436524207</v>
      </c>
      <c r="K4" s="46">
        <f>PUBLICATION!L21</f>
        <v>132.2016605853417</v>
      </c>
      <c r="L4" s="46">
        <f>PUBLICATION!M21</f>
        <v>106.8222479356222</v>
      </c>
      <c r="M4" s="46">
        <f>PUBLICATION!N21</f>
        <v>164.60202758544455</v>
      </c>
      <c r="N4" s="46">
        <f>PUBLICATION!O21</f>
        <v>123.65400507555511</v>
      </c>
      <c r="O4" s="46">
        <f>PUBLICATION!P21</f>
        <v>136.62925064894964</v>
      </c>
      <c r="P4" s="46">
        <f>PUBLICATION!Q21</f>
        <v>131.03769166108697</v>
      </c>
      <c r="Q4" s="46">
        <f>PUBLICATION!R21</f>
        <v>124.12386046074305</v>
      </c>
      <c r="R4" s="46">
        <f>PUBLICATION!S21</f>
        <v>124.69198465656387</v>
      </c>
      <c r="S4" s="46">
        <f>PUBLICATION!T21</f>
        <v>88.755926971647625</v>
      </c>
      <c r="T4" s="46">
        <f>PUBLICATION!U21</f>
        <v>131.76932024133802</v>
      </c>
      <c r="U4" s="46">
        <f>PUBLICATION!V21</f>
        <v>189.46621357658933</v>
      </c>
      <c r="V4" s="46">
        <f>PUBLICATION!W21</f>
        <v>126.74394923706873</v>
      </c>
      <c r="W4" s="46">
        <f>PUBLICATION!X21</f>
        <v>197.22152817347398</v>
      </c>
      <c r="X4" s="46">
        <f>PUBLICATION!Y21</f>
        <v>165.6994822207958</v>
      </c>
      <c r="Y4" s="46">
        <f>PUBLICATION!Z21</f>
        <v>211.83584804424893</v>
      </c>
      <c r="Z4" s="46">
        <f>PUBLICATION!AA21</f>
        <v>252.62170087239508</v>
      </c>
      <c r="AA4" s="46">
        <f>PUBLICATION!AB21</f>
        <v>211.5976856444976</v>
      </c>
      <c r="AB4" s="46">
        <f>PUBLICATION!AC21</f>
        <v>255.73271359629271</v>
      </c>
    </row>
    <row r="5" spans="1:28" x14ac:dyDescent="0.25">
      <c r="A5" t="s">
        <v>11</v>
      </c>
      <c r="B5" s="45">
        <f>PUBLICATION!C22</f>
        <v>99.233581883427831</v>
      </c>
      <c r="C5" s="45">
        <f>PUBLICATION!D22</f>
        <v>112.61001870573757</v>
      </c>
      <c r="D5" s="45">
        <f>PUBLICATION!E22</f>
        <v>122.03032178570223</v>
      </c>
      <c r="E5" s="45">
        <f>PUBLICATION!F22</f>
        <v>120.37000322398688</v>
      </c>
      <c r="F5" s="45">
        <f>PUBLICATION!G22</f>
        <v>120.75608950422868</v>
      </c>
      <c r="G5" s="45">
        <f>PUBLICATION!H22</f>
        <v>125.00524167817393</v>
      </c>
      <c r="H5" s="45">
        <f>PUBLICATION!I22</f>
        <v>147.84526772055153</v>
      </c>
      <c r="I5" s="45">
        <f>PUBLICATION!J22</f>
        <v>156.82439203258525</v>
      </c>
      <c r="J5" s="45">
        <f>PUBLICATION!K22</f>
        <v>164.04397594630967</v>
      </c>
      <c r="K5" s="45">
        <f>PUBLICATION!L22</f>
        <v>137.13671530053145</v>
      </c>
      <c r="L5" s="45">
        <f>PUBLICATION!M22</f>
        <v>117.63903226182724</v>
      </c>
      <c r="M5" s="45">
        <f>PUBLICATION!N22</f>
        <v>142.49366870351508</v>
      </c>
      <c r="N5" s="45">
        <f>PUBLICATION!O22</f>
        <v>115.4583652708142</v>
      </c>
      <c r="O5" s="45">
        <f>PUBLICATION!P22</f>
        <v>124.73997076260956</v>
      </c>
      <c r="P5" s="45">
        <f>PUBLICATION!Q22</f>
        <v>152.56864943508668</v>
      </c>
      <c r="Q5" s="45">
        <f>PUBLICATION!R22</f>
        <v>124.07406670111385</v>
      </c>
      <c r="R5" s="45">
        <f>PUBLICATION!S22</f>
        <v>158.19621174367708</v>
      </c>
      <c r="S5" s="45">
        <f>PUBLICATION!T22</f>
        <v>154.17147510265085</v>
      </c>
      <c r="T5" s="45">
        <f>PUBLICATION!U22</f>
        <v>99.315380494240699</v>
      </c>
      <c r="U5" s="45">
        <f>PUBLICATION!V22</f>
        <v>97.722996639493843</v>
      </c>
      <c r="V5" s="45">
        <f>PUBLICATION!W22</f>
        <v>115.01898896358445</v>
      </c>
      <c r="W5" s="45">
        <f>PUBLICATION!X22</f>
        <v>127.67388086059401</v>
      </c>
      <c r="X5" s="45">
        <f>PUBLICATION!Y22</f>
        <v>271.05236937157781</v>
      </c>
      <c r="Y5" s="45">
        <f>PUBLICATION!Z22</f>
        <v>234.17501747863821</v>
      </c>
      <c r="Z5" s="45">
        <f>PUBLICATION!AA22</f>
        <v>166.66894347877846</v>
      </c>
      <c r="AA5" s="45">
        <f>PUBLICATION!AB22</f>
        <v>227.46594563743301</v>
      </c>
      <c r="AB5" s="45">
        <f>PUBLICATION!AC22</f>
        <v>217.33631034878297</v>
      </c>
    </row>
    <row r="6" spans="1:28" x14ac:dyDescent="0.25">
      <c r="A6" t="s">
        <v>14</v>
      </c>
      <c r="B6" s="45">
        <f>PUBLICATION!C23</f>
        <v>89.132920823511839</v>
      </c>
      <c r="C6" s="45">
        <f>PUBLICATION!D23</f>
        <v>103.72326514054713</v>
      </c>
      <c r="D6" s="45">
        <f>PUBLICATION!E23</f>
        <v>106.15344852453016</v>
      </c>
      <c r="E6" s="45">
        <f>PUBLICATION!F23</f>
        <v>101.24268422087634</v>
      </c>
      <c r="F6" s="45">
        <f>PUBLICATION!G23</f>
        <v>107.61065700345354</v>
      </c>
      <c r="G6" s="45">
        <f>PUBLICATION!H23</f>
        <v>113.62228834160705</v>
      </c>
      <c r="H6" s="45">
        <f>PUBLICATION!I23</f>
        <v>114.59595425691332</v>
      </c>
      <c r="I6" s="45">
        <f>PUBLICATION!J23</f>
        <v>121.13061528145943</v>
      </c>
      <c r="J6" s="45">
        <f>PUBLICATION!K23</f>
        <v>113.52124487827226</v>
      </c>
      <c r="K6" s="45">
        <f>PUBLICATION!L23</f>
        <v>149.87535000610487</v>
      </c>
      <c r="L6" s="45">
        <f>PUBLICATION!M23</f>
        <v>148.64472256793016</v>
      </c>
      <c r="M6" s="45">
        <f>PUBLICATION!N23</f>
        <v>113.80110716300088</v>
      </c>
      <c r="N6" s="45">
        <f>PUBLICATION!O23</f>
        <v>148.42410679975922</v>
      </c>
      <c r="O6" s="45">
        <f>PUBLICATION!P23</f>
        <v>130.20981257233606</v>
      </c>
      <c r="P6" s="45">
        <f>PUBLICATION!Q23</f>
        <v>116.06123621864715</v>
      </c>
      <c r="Q6" s="45">
        <f>PUBLICATION!R23</f>
        <v>118.84309212803083</v>
      </c>
      <c r="R6" s="45">
        <f>PUBLICATION!S23</f>
        <v>109.79073308619704</v>
      </c>
      <c r="S6" s="45">
        <f>PUBLICATION!T23</f>
        <v>123.75293656532925</v>
      </c>
      <c r="T6" s="45">
        <f>PUBLICATION!U23</f>
        <v>138.11528521365133</v>
      </c>
      <c r="U6" s="45">
        <f>PUBLICATION!V23</f>
        <v>125.69955653985734</v>
      </c>
      <c r="V6" s="45">
        <f>PUBLICATION!W23</f>
        <v>99.284881786453298</v>
      </c>
      <c r="W6" s="45">
        <f>PUBLICATION!X23</f>
        <v>112.3434647360706</v>
      </c>
      <c r="X6" s="45">
        <f>PUBLICATION!Y23</f>
        <v>132.97788215849414</v>
      </c>
      <c r="Y6" s="45">
        <f>PUBLICATION!Z23</f>
        <v>88.067499615585817</v>
      </c>
      <c r="Z6" s="45">
        <f>PUBLICATION!AA23</f>
        <v>52.554223313536895</v>
      </c>
      <c r="AA6" s="45">
        <f>PUBLICATION!AB23</f>
        <v>55.492736736588839</v>
      </c>
      <c r="AB6" s="45">
        <f>PUBLICATION!AC23</f>
        <v>68.16804942475494</v>
      </c>
    </row>
    <row r="7" spans="1:28" x14ac:dyDescent="0.25">
      <c r="A7" t="s">
        <v>15</v>
      </c>
      <c r="B7" s="3">
        <f>PUBLICATION!C24</f>
        <v>96.487887839121797</v>
      </c>
      <c r="C7" s="3">
        <f>PUBLICATION!D24</f>
        <v>109.67613062487366</v>
      </c>
      <c r="D7" s="3">
        <f>PUBLICATION!E24</f>
        <v>117.47854754686414</v>
      </c>
      <c r="E7" s="3">
        <f>PUBLICATION!F24</f>
        <v>117.28247279816452</v>
      </c>
      <c r="F7" s="3">
        <f>PUBLICATION!G24</f>
        <v>115.59107458931412</v>
      </c>
      <c r="G7" s="3">
        <f>PUBLICATION!H24</f>
        <v>126.11584516626083</v>
      </c>
      <c r="H7" s="3">
        <f>PUBLICATION!I24</f>
        <v>147.38292443733926</v>
      </c>
      <c r="I7" s="3">
        <f>PUBLICATION!J24</f>
        <v>154.22585997799683</v>
      </c>
      <c r="J7" s="3">
        <f>PUBLICATION!K24</f>
        <v>155.34106792770743</v>
      </c>
      <c r="K7" s="3">
        <f>PUBLICATION!L24</f>
        <v>137.86509646127439</v>
      </c>
      <c r="L7" s="3">
        <f>PUBLICATION!M24</f>
        <v>119.52356253126321</v>
      </c>
      <c r="M7" s="3">
        <f>PUBLICATION!N24</f>
        <v>141.88012177133433</v>
      </c>
      <c r="N7" s="3">
        <f>PUBLICATION!O24</f>
        <v>119.30228457144872</v>
      </c>
      <c r="O7" s="3">
        <f>PUBLICATION!P24</f>
        <v>126.36155776736662</v>
      </c>
      <c r="P7" s="3">
        <f>PUBLICATION!Q24</f>
        <v>147.14808026745678</v>
      </c>
      <c r="Q7" s="3">
        <f>PUBLICATION!R24</f>
        <v>123.59027548139653</v>
      </c>
      <c r="R7" s="3">
        <f>PUBLICATION!S24</f>
        <v>150.54597129304372</v>
      </c>
      <c r="S7" s="3">
        <f>PUBLICATION!T24</f>
        <v>145.21923118986675</v>
      </c>
      <c r="T7" s="3">
        <f>PUBLICATION!U24</f>
        <v>105.97056764839225</v>
      </c>
      <c r="U7" s="3">
        <f>PUBLICATION!V24</f>
        <v>108.90706687309809</v>
      </c>
      <c r="V7" s="3">
        <f>PUBLICATION!W24</f>
        <v>114.64529925499548</v>
      </c>
      <c r="W7" s="3">
        <f>PUBLICATION!X24</f>
        <v>132.74037504767676</v>
      </c>
      <c r="X7" s="3">
        <f>PUBLICATION!Y24</f>
        <v>248.3162991552133</v>
      </c>
      <c r="Y7" s="3">
        <f>PUBLICATION!Z24</f>
        <v>218.44499848523137</v>
      </c>
      <c r="Z7" s="3">
        <f>PUBLICATION!AA24</f>
        <v>164.04419093994102</v>
      </c>
      <c r="AA7" s="3">
        <f>PUBLICATION!AB24</f>
        <v>209.92530131224495</v>
      </c>
      <c r="AB7" s="3">
        <f>PUBLICATION!AC24</f>
        <v>206.99513957881416</v>
      </c>
    </row>
    <row r="8" spans="1:28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8" x14ac:dyDescent="0.25">
      <c r="A9" t="s">
        <v>19</v>
      </c>
      <c r="B9" s="3">
        <f>PUBLICATION!C26</f>
        <v>100.95534036535697</v>
      </c>
      <c r="C9" s="3">
        <f>PUBLICATION!D26</f>
        <v>124.15792410261803</v>
      </c>
      <c r="D9" s="3">
        <f>PUBLICATION!E26</f>
        <v>127.58599758606677</v>
      </c>
      <c r="E9" s="3">
        <f>PUBLICATION!F26</f>
        <v>130.88458051476553</v>
      </c>
      <c r="F9" s="3">
        <f>PUBLICATION!G26</f>
        <v>137.46490302420139</v>
      </c>
      <c r="G9" s="3">
        <f>PUBLICATION!H26</f>
        <v>132.3520383391953</v>
      </c>
      <c r="H9" s="3">
        <f>PUBLICATION!I26</f>
        <v>162.91865737375318</v>
      </c>
      <c r="I9" s="3">
        <f>PUBLICATION!J26</f>
        <v>175.12137179569103</v>
      </c>
      <c r="J9" s="3">
        <f>PUBLICATION!K26</f>
        <v>184.91920875034498</v>
      </c>
      <c r="K9" s="3">
        <f>PUBLICATION!L26</f>
        <v>141.04305916086571</v>
      </c>
      <c r="L9" s="3">
        <f>PUBLICATION!M26</f>
        <v>141.04305916086571</v>
      </c>
      <c r="M9" s="3">
        <f>PUBLICATION!N26</f>
        <v>140.86682015132351</v>
      </c>
      <c r="N9" s="3">
        <f>PUBLICATION!O26</f>
        <v>135.63547852803154</v>
      </c>
      <c r="O9" s="3">
        <f>PUBLICATION!P26</f>
        <v>151.23911272256797</v>
      </c>
      <c r="P9" s="3">
        <f>PUBLICATION!Q26</f>
        <v>118.84797028581765</v>
      </c>
      <c r="Q9" s="3">
        <f>PUBLICATION!R26</f>
        <v>113.27061862161354</v>
      </c>
      <c r="R9" s="3">
        <f>PUBLICATION!S26</f>
        <v>172.57156284286324</v>
      </c>
      <c r="S9" s="3">
        <f>PUBLICATION!T26</f>
        <v>203.1499041649877</v>
      </c>
      <c r="T9" s="3">
        <f>PUBLICATION!U26</f>
        <v>110.97820114367212</v>
      </c>
      <c r="U9" s="3">
        <f>PUBLICATION!V26</f>
        <v>74.412017159604034</v>
      </c>
      <c r="V9" s="3">
        <f>PUBLICATION!W26</f>
        <v>132.71410053492437</v>
      </c>
      <c r="W9" s="3">
        <f>PUBLICATION!X26</f>
        <v>144.47841648916997</v>
      </c>
      <c r="X9" s="3">
        <f>PUBLICATION!Y26</f>
        <v>371.60362338346374</v>
      </c>
      <c r="Y9" s="3">
        <f>PUBLICATION!Z26</f>
        <v>284.55306667889619</v>
      </c>
      <c r="Z9" s="3">
        <f>PUBLICATION!AA26</f>
        <v>191.01423107705915</v>
      </c>
      <c r="AA9" s="3">
        <f>PUBLICATION!AB26</f>
        <v>300.95540040527555</v>
      </c>
      <c r="AB9" s="3">
        <f>PUBLICATION!AC26</f>
        <v>244.45574833065464</v>
      </c>
    </row>
    <row r="10" spans="1:28" x14ac:dyDescent="0.25">
      <c r="A10" t="s">
        <v>20</v>
      </c>
      <c r="B10" s="3">
        <f>PUBLICATION!C27</f>
        <v>100.8430345924245</v>
      </c>
      <c r="C10" s="3">
        <f>PUBLICATION!D27</f>
        <v>93.239642428414996</v>
      </c>
      <c r="D10" s="3">
        <f>PUBLICATION!E27</f>
        <v>102.87327750892678</v>
      </c>
      <c r="E10" s="3">
        <f>PUBLICATION!F27</f>
        <v>95.663726916140376</v>
      </c>
      <c r="F10" s="3">
        <f>PUBLICATION!G27</f>
        <v>117.19470891492495</v>
      </c>
      <c r="G10" s="3">
        <f>PUBLICATION!H27</f>
        <v>108.39773017464272</v>
      </c>
      <c r="H10" s="3">
        <f>PUBLICATION!I27</f>
        <v>114.9846002886509</v>
      </c>
      <c r="I10" s="3">
        <f>PUBLICATION!J27</f>
        <v>114.45334460787822</v>
      </c>
      <c r="J10" s="3">
        <f>PUBLICATION!K27</f>
        <v>114.24536517263981</v>
      </c>
      <c r="K10" s="3">
        <f>PUBLICATION!L27</f>
        <v>106.91488810251491</v>
      </c>
      <c r="L10" s="3">
        <f>PUBLICATION!M27</f>
        <v>104.50227067131378</v>
      </c>
      <c r="M10" s="3">
        <f>PUBLICATION!N27</f>
        <v>110.13819764790516</v>
      </c>
      <c r="N10" s="3">
        <f>PUBLICATION!O27</f>
        <v>117.76847735857584</v>
      </c>
      <c r="O10" s="3">
        <f>PUBLICATION!P27</f>
        <v>128.0491460389259</v>
      </c>
      <c r="P10" s="3">
        <f>PUBLICATION!Q27</f>
        <v>127.49837299543819</v>
      </c>
      <c r="Q10" s="3">
        <f>PUBLICATION!R27</f>
        <v>94.188959431330318</v>
      </c>
      <c r="R10" s="3">
        <f>PUBLICATION!S27</f>
        <v>116.03912463185128</v>
      </c>
      <c r="S10" s="3">
        <f>PUBLICATION!T27</f>
        <v>106.40226371262189</v>
      </c>
      <c r="T10" s="3">
        <f>PUBLICATION!U27</f>
        <v>123.12745490231272</v>
      </c>
      <c r="U10" s="3">
        <f>PUBLICATION!V27</f>
        <v>123.50822782581736</v>
      </c>
      <c r="V10" s="3">
        <f>PUBLICATION!W27</f>
        <v>138.41993369748857</v>
      </c>
      <c r="W10" s="3">
        <f>PUBLICATION!X27</f>
        <v>129.72291456122875</v>
      </c>
      <c r="X10" s="3">
        <f>PUBLICATION!Y27</f>
        <v>124.4349306428649</v>
      </c>
      <c r="Y10" s="3">
        <f>PUBLICATION!Z27</f>
        <v>148.17942482884274</v>
      </c>
      <c r="Z10" s="3">
        <f>PUBLICATION!AA27</f>
        <v>176.17698964907871</v>
      </c>
      <c r="AA10" s="3">
        <f>PUBLICATION!AB27</f>
        <v>159.66860264119151</v>
      </c>
      <c r="AB10" s="3">
        <f>PUBLICATION!AC27</f>
        <v>159.72451605863151</v>
      </c>
    </row>
    <row r="15" spans="1:28" x14ac:dyDescent="0.25">
      <c r="A15" t="s">
        <v>47</v>
      </c>
      <c r="B15" s="30" t="s">
        <v>16</v>
      </c>
      <c r="C15" s="30" t="s">
        <v>17</v>
      </c>
      <c r="D15" s="30" t="s">
        <v>21</v>
      </c>
      <c r="E15" s="30" t="s">
        <v>23</v>
      </c>
      <c r="F15" s="30" t="s">
        <v>24</v>
      </c>
      <c r="G15" s="30" t="s">
        <v>25</v>
      </c>
      <c r="H15" s="30" t="s">
        <v>26</v>
      </c>
      <c r="I15" s="30" t="s">
        <v>27</v>
      </c>
      <c r="J15" s="30" t="s">
        <v>28</v>
      </c>
      <c r="K15" s="30" t="s">
        <v>29</v>
      </c>
      <c r="L15" s="30" t="s">
        <v>30</v>
      </c>
      <c r="M15" s="30" t="s">
        <v>31</v>
      </c>
      <c r="N15" s="30" t="s">
        <v>43</v>
      </c>
      <c r="O15" s="30" t="s">
        <v>44</v>
      </c>
      <c r="P15" s="30" t="s">
        <v>45</v>
      </c>
      <c r="Q15" s="30" t="s">
        <v>46</v>
      </c>
      <c r="R15" s="30" t="s">
        <v>50</v>
      </c>
      <c r="S15" s="30" t="s">
        <v>52</v>
      </c>
      <c r="T15" s="30" t="s">
        <v>53</v>
      </c>
      <c r="U15" s="30" t="s">
        <v>61</v>
      </c>
      <c r="V15" s="30" t="s">
        <v>62</v>
      </c>
      <c r="W15" s="30" t="s">
        <v>63</v>
      </c>
      <c r="X15" s="30" t="s">
        <v>65</v>
      </c>
      <c r="Y15" s="30" t="s">
        <v>66</v>
      </c>
      <c r="Z15" s="30" t="s">
        <v>67</v>
      </c>
      <c r="AA15" s="30" t="s">
        <v>70</v>
      </c>
      <c r="AB15" s="80" t="s">
        <v>71</v>
      </c>
    </row>
    <row r="16" spans="1:28" x14ac:dyDescent="0.25">
      <c r="A16" t="s">
        <v>15</v>
      </c>
      <c r="B16" s="3">
        <f>B7</f>
        <v>96.487887839121797</v>
      </c>
      <c r="C16" s="3">
        <f t="shared" ref="C16:Y16" si="0">C7</f>
        <v>109.67613062487366</v>
      </c>
      <c r="D16" s="3">
        <f t="shared" si="0"/>
        <v>117.47854754686414</v>
      </c>
      <c r="E16" s="3">
        <f t="shared" si="0"/>
        <v>117.28247279816452</v>
      </c>
      <c r="F16" s="3">
        <f t="shared" si="0"/>
        <v>115.59107458931412</v>
      </c>
      <c r="G16" s="3">
        <f t="shared" si="0"/>
        <v>126.11584516626083</v>
      </c>
      <c r="H16" s="3">
        <f t="shared" si="0"/>
        <v>147.38292443733926</v>
      </c>
      <c r="I16" s="3">
        <f t="shared" si="0"/>
        <v>154.22585997799683</v>
      </c>
      <c r="J16" s="3">
        <f t="shared" si="0"/>
        <v>155.34106792770743</v>
      </c>
      <c r="K16" s="3">
        <f t="shared" si="0"/>
        <v>137.86509646127439</v>
      </c>
      <c r="L16" s="3">
        <f t="shared" si="0"/>
        <v>119.52356253126321</v>
      </c>
      <c r="M16" s="3">
        <f t="shared" si="0"/>
        <v>141.88012177133433</v>
      </c>
      <c r="N16" s="3">
        <f t="shared" si="0"/>
        <v>119.30228457144872</v>
      </c>
      <c r="O16" s="3">
        <f t="shared" si="0"/>
        <v>126.36155776736662</v>
      </c>
      <c r="P16" s="3">
        <f t="shared" si="0"/>
        <v>147.14808026745678</v>
      </c>
      <c r="Q16" s="3">
        <f t="shared" si="0"/>
        <v>123.59027548139653</v>
      </c>
      <c r="R16" s="3">
        <f t="shared" si="0"/>
        <v>150.54597129304372</v>
      </c>
      <c r="S16" s="3">
        <f t="shared" si="0"/>
        <v>145.21923118986675</v>
      </c>
      <c r="T16" s="3">
        <f t="shared" si="0"/>
        <v>105.97056764839225</v>
      </c>
      <c r="U16" s="3">
        <f t="shared" si="0"/>
        <v>108.90706687309809</v>
      </c>
      <c r="V16" s="3">
        <f t="shared" si="0"/>
        <v>114.64529925499548</v>
      </c>
      <c r="W16" s="3">
        <f t="shared" si="0"/>
        <v>132.74037504767676</v>
      </c>
      <c r="X16" s="3">
        <f t="shared" si="0"/>
        <v>248.3162991552133</v>
      </c>
      <c r="Y16" s="3">
        <f t="shared" si="0"/>
        <v>218.44499848523137</v>
      </c>
      <c r="Z16" s="3">
        <f t="shared" ref="Z16" si="1">Z7</f>
        <v>164.04419093994102</v>
      </c>
      <c r="AA16" s="3">
        <f t="shared" ref="AA16:AB16" si="2">AA7</f>
        <v>209.92530131224495</v>
      </c>
      <c r="AB16" s="3">
        <f t="shared" si="2"/>
        <v>206.99513957881416</v>
      </c>
    </row>
    <row r="18" spans="2:8" x14ac:dyDescent="0.25">
      <c r="B18" s="101" t="s">
        <v>55</v>
      </c>
      <c r="C18" s="101"/>
      <c r="D18" s="101"/>
      <c r="E18" s="101"/>
      <c r="F18" s="101"/>
      <c r="G18" s="101"/>
      <c r="H18" s="101"/>
    </row>
    <row r="36" spans="1:28" x14ac:dyDescent="0.25">
      <c r="A36" t="s">
        <v>47</v>
      </c>
      <c r="B36" s="30" t="s">
        <v>16</v>
      </c>
      <c r="C36" s="30" t="s">
        <v>17</v>
      </c>
      <c r="D36" s="30" t="s">
        <v>21</v>
      </c>
      <c r="E36" s="30" t="s">
        <v>23</v>
      </c>
      <c r="F36" s="30" t="s">
        <v>24</v>
      </c>
      <c r="G36" s="30" t="s">
        <v>25</v>
      </c>
      <c r="H36" s="30" t="s">
        <v>26</v>
      </c>
      <c r="I36" s="30" t="s">
        <v>27</v>
      </c>
      <c r="J36" s="30" t="s">
        <v>28</v>
      </c>
      <c r="K36" s="30" t="s">
        <v>29</v>
      </c>
      <c r="L36" s="30" t="s">
        <v>30</v>
      </c>
      <c r="M36" s="30" t="s">
        <v>31</v>
      </c>
      <c r="N36" s="30" t="s">
        <v>43</v>
      </c>
      <c r="O36" s="30" t="s">
        <v>44</v>
      </c>
      <c r="P36" s="30" t="s">
        <v>45</v>
      </c>
      <c r="Q36" s="30" t="s">
        <v>46</v>
      </c>
      <c r="R36" s="30" t="s">
        <v>50</v>
      </c>
      <c r="S36" s="30" t="s">
        <v>52</v>
      </c>
      <c r="T36" s="30" t="s">
        <v>53</v>
      </c>
      <c r="U36" s="30" t="s">
        <v>61</v>
      </c>
      <c r="V36" s="30" t="s">
        <v>62</v>
      </c>
      <c r="W36" s="30" t="s">
        <v>63</v>
      </c>
      <c r="X36" s="30" t="s">
        <v>65</v>
      </c>
      <c r="Y36" s="30" t="s">
        <v>66</v>
      </c>
      <c r="Z36" s="30" t="s">
        <v>67</v>
      </c>
      <c r="AA36" s="30" t="s">
        <v>70</v>
      </c>
      <c r="AB36" s="80" t="s">
        <v>71</v>
      </c>
    </row>
    <row r="37" spans="1:28" x14ac:dyDescent="0.25">
      <c r="A37" t="s">
        <v>11</v>
      </c>
      <c r="B37" s="45">
        <f>B5</f>
        <v>99.233581883427831</v>
      </c>
      <c r="C37" s="45">
        <f t="shared" ref="C37:X37" si="3">C5</f>
        <v>112.61001870573757</v>
      </c>
      <c r="D37" s="45">
        <f t="shared" si="3"/>
        <v>122.03032178570223</v>
      </c>
      <c r="E37" s="45">
        <f t="shared" si="3"/>
        <v>120.37000322398688</v>
      </c>
      <c r="F37" s="45">
        <f t="shared" si="3"/>
        <v>120.75608950422868</v>
      </c>
      <c r="G37" s="45">
        <f t="shared" si="3"/>
        <v>125.00524167817393</v>
      </c>
      <c r="H37" s="45">
        <f t="shared" si="3"/>
        <v>147.84526772055153</v>
      </c>
      <c r="I37" s="45">
        <f t="shared" si="3"/>
        <v>156.82439203258525</v>
      </c>
      <c r="J37" s="45">
        <f t="shared" si="3"/>
        <v>164.04397594630967</v>
      </c>
      <c r="K37" s="45">
        <f t="shared" si="3"/>
        <v>137.13671530053145</v>
      </c>
      <c r="L37" s="45">
        <f t="shared" si="3"/>
        <v>117.63903226182724</v>
      </c>
      <c r="M37" s="45">
        <f t="shared" si="3"/>
        <v>142.49366870351508</v>
      </c>
      <c r="N37" s="45">
        <f t="shared" si="3"/>
        <v>115.4583652708142</v>
      </c>
      <c r="O37" s="45">
        <f t="shared" si="3"/>
        <v>124.73997076260956</v>
      </c>
      <c r="P37" s="45">
        <f t="shared" si="3"/>
        <v>152.56864943508668</v>
      </c>
      <c r="Q37" s="45">
        <f t="shared" si="3"/>
        <v>124.07406670111385</v>
      </c>
      <c r="R37" s="45">
        <f t="shared" si="3"/>
        <v>158.19621174367708</v>
      </c>
      <c r="S37" s="45">
        <f t="shared" si="3"/>
        <v>154.17147510265085</v>
      </c>
      <c r="T37" s="45">
        <f t="shared" si="3"/>
        <v>99.315380494240699</v>
      </c>
      <c r="U37" s="45">
        <f t="shared" si="3"/>
        <v>97.722996639493843</v>
      </c>
      <c r="V37" s="45">
        <f t="shared" si="3"/>
        <v>115.01898896358445</v>
      </c>
      <c r="W37" s="45">
        <f t="shared" si="3"/>
        <v>127.67388086059401</v>
      </c>
      <c r="X37" s="45">
        <f t="shared" si="3"/>
        <v>271.05236937157781</v>
      </c>
      <c r="Y37" s="45">
        <f t="shared" ref="Y37:Z37" si="4">Y5</f>
        <v>234.17501747863821</v>
      </c>
      <c r="Z37" s="45">
        <f t="shared" si="4"/>
        <v>166.66894347877846</v>
      </c>
      <c r="AA37" s="45">
        <f t="shared" ref="AA37:AB37" si="5">AA5</f>
        <v>227.46594563743301</v>
      </c>
      <c r="AB37" s="45">
        <f t="shared" si="5"/>
        <v>217.33631034878297</v>
      </c>
    </row>
    <row r="39" spans="1:28" x14ac:dyDescent="0.25">
      <c r="C39" s="74" t="s">
        <v>49</v>
      </c>
      <c r="D39" s="74"/>
      <c r="E39" s="74"/>
      <c r="F39" s="74"/>
      <c r="G39" s="74"/>
      <c r="H39" s="74"/>
      <c r="I39" s="74"/>
      <c r="J39" s="74"/>
    </row>
    <row r="56" spans="1:28" x14ac:dyDescent="0.25">
      <c r="A56" t="s">
        <v>47</v>
      </c>
      <c r="B56" s="30" t="s">
        <v>16</v>
      </c>
      <c r="C56" s="30" t="s">
        <v>17</v>
      </c>
      <c r="D56" s="30" t="s">
        <v>21</v>
      </c>
      <c r="E56" s="30" t="s">
        <v>23</v>
      </c>
      <c r="F56" s="30" t="s">
        <v>24</v>
      </c>
      <c r="G56" s="30" t="s">
        <v>25</v>
      </c>
      <c r="H56" s="30" t="s">
        <v>26</v>
      </c>
      <c r="I56" s="30" t="s">
        <v>27</v>
      </c>
      <c r="J56" s="30" t="s">
        <v>28</v>
      </c>
      <c r="K56" s="30" t="s">
        <v>29</v>
      </c>
      <c r="L56" s="30" t="s">
        <v>30</v>
      </c>
      <c r="M56" s="30" t="s">
        <v>31</v>
      </c>
      <c r="N56" s="30" t="s">
        <v>43</v>
      </c>
      <c r="O56" s="30" t="s">
        <v>44</v>
      </c>
      <c r="P56" s="30" t="s">
        <v>45</v>
      </c>
      <c r="Q56" s="30" t="s">
        <v>46</v>
      </c>
      <c r="R56" s="30" t="s">
        <v>50</v>
      </c>
      <c r="S56" s="30" t="s">
        <v>52</v>
      </c>
      <c r="T56" s="30" t="s">
        <v>53</v>
      </c>
      <c r="U56" s="30" t="s">
        <v>61</v>
      </c>
      <c r="V56" s="30" t="s">
        <v>62</v>
      </c>
      <c r="W56" s="30" t="s">
        <v>63</v>
      </c>
      <c r="X56" s="30" t="s">
        <v>65</v>
      </c>
      <c r="Y56" s="30" t="s">
        <v>66</v>
      </c>
      <c r="Z56" s="30" t="s">
        <v>67</v>
      </c>
      <c r="AA56" s="30" t="s">
        <v>70</v>
      </c>
      <c r="AB56" s="80" t="s">
        <v>71</v>
      </c>
    </row>
    <row r="57" spans="1:28" x14ac:dyDescent="0.25">
      <c r="A57" t="s">
        <v>6</v>
      </c>
      <c r="B57" s="45">
        <f>B4</f>
        <v>79.941023021557669</v>
      </c>
      <c r="C57" s="45">
        <f t="shared" ref="C57:Y57" si="6">C4</f>
        <v>90.090054255819368</v>
      </c>
      <c r="D57" s="45">
        <f t="shared" si="6"/>
        <v>89.18004200280923</v>
      </c>
      <c r="E57" s="45">
        <f t="shared" si="6"/>
        <v>106.4399546397335</v>
      </c>
      <c r="F57" s="45">
        <f t="shared" si="6"/>
        <v>78.612530544872868</v>
      </c>
      <c r="G57" s="45">
        <f t="shared" si="6"/>
        <v>148.26803862793111</v>
      </c>
      <c r="H57" s="45">
        <f t="shared" si="6"/>
        <v>176.12593917124059</v>
      </c>
      <c r="I57" s="45">
        <f t="shared" si="6"/>
        <v>164.68447462271081</v>
      </c>
      <c r="J57" s="45">
        <f t="shared" si="6"/>
        <v>121.38904436524207</v>
      </c>
      <c r="K57" s="45">
        <f t="shared" si="6"/>
        <v>132.2016605853417</v>
      </c>
      <c r="L57" s="45">
        <f t="shared" si="6"/>
        <v>106.8222479356222</v>
      </c>
      <c r="M57" s="45">
        <f t="shared" si="6"/>
        <v>164.60202758544455</v>
      </c>
      <c r="N57" s="45">
        <f t="shared" si="6"/>
        <v>123.65400507555511</v>
      </c>
      <c r="O57" s="45">
        <f t="shared" si="6"/>
        <v>136.62925064894964</v>
      </c>
      <c r="P57" s="45">
        <f t="shared" si="6"/>
        <v>131.03769166108697</v>
      </c>
      <c r="Q57" s="45">
        <f t="shared" si="6"/>
        <v>124.12386046074305</v>
      </c>
      <c r="R57" s="45">
        <f t="shared" si="6"/>
        <v>124.69198465656387</v>
      </c>
      <c r="S57" s="45">
        <f t="shared" si="6"/>
        <v>88.755926971647625</v>
      </c>
      <c r="T57" s="45">
        <f t="shared" si="6"/>
        <v>131.76932024133802</v>
      </c>
      <c r="U57" s="45">
        <f t="shared" si="6"/>
        <v>189.46621357658933</v>
      </c>
      <c r="V57" s="45">
        <f t="shared" si="6"/>
        <v>126.74394923706873</v>
      </c>
      <c r="W57" s="45">
        <f t="shared" si="6"/>
        <v>197.22152817347398</v>
      </c>
      <c r="X57" s="45">
        <f t="shared" si="6"/>
        <v>165.6994822207958</v>
      </c>
      <c r="Y57" s="45">
        <f t="shared" si="6"/>
        <v>211.83584804424893</v>
      </c>
      <c r="Z57" s="45">
        <f t="shared" ref="Z57" si="7">Z4</f>
        <v>252.62170087239508</v>
      </c>
      <c r="AA57" s="45">
        <f t="shared" ref="AA57:AB57" si="8">AA4</f>
        <v>211.5976856444976</v>
      </c>
      <c r="AB57" s="45">
        <f t="shared" si="8"/>
        <v>255.73271359629271</v>
      </c>
    </row>
    <row r="75" spans="1:28" x14ac:dyDescent="0.25">
      <c r="A75" t="s">
        <v>47</v>
      </c>
      <c r="B75" s="30" t="s">
        <v>16</v>
      </c>
      <c r="C75" s="30" t="s">
        <v>17</v>
      </c>
      <c r="D75" s="30" t="s">
        <v>21</v>
      </c>
      <c r="E75" s="30" t="s">
        <v>23</v>
      </c>
      <c r="F75" s="30" t="s">
        <v>24</v>
      </c>
      <c r="G75" s="30" t="s">
        <v>25</v>
      </c>
      <c r="H75" s="30" t="s">
        <v>26</v>
      </c>
      <c r="I75" s="30" t="s">
        <v>27</v>
      </c>
      <c r="J75" s="30" t="s">
        <v>28</v>
      </c>
      <c r="K75" s="30" t="s">
        <v>29</v>
      </c>
      <c r="L75" s="30" t="s">
        <v>30</v>
      </c>
      <c r="M75" s="30" t="s">
        <v>31</v>
      </c>
      <c r="N75" s="30" t="s">
        <v>43</v>
      </c>
      <c r="O75" s="30" t="s">
        <v>44</v>
      </c>
      <c r="P75" s="30" t="s">
        <v>45</v>
      </c>
      <c r="Q75" s="30" t="s">
        <v>46</v>
      </c>
      <c r="R75" s="30" t="s">
        <v>50</v>
      </c>
      <c r="S75" s="30" t="s">
        <v>52</v>
      </c>
      <c r="T75" s="30" t="s">
        <v>53</v>
      </c>
      <c r="U75" s="30" t="s">
        <v>61</v>
      </c>
      <c r="V75" s="30" t="s">
        <v>62</v>
      </c>
      <c r="W75" s="30" t="s">
        <v>63</v>
      </c>
      <c r="X75" s="30" t="s">
        <v>65</v>
      </c>
      <c r="Y75" s="30" t="s">
        <v>66</v>
      </c>
      <c r="Z75" s="30" t="s">
        <v>67</v>
      </c>
      <c r="AA75" s="30" t="s">
        <v>70</v>
      </c>
      <c r="AB75" s="30" t="s">
        <v>71</v>
      </c>
    </row>
    <row r="76" spans="1:28" x14ac:dyDescent="0.25">
      <c r="A76" t="s">
        <v>14</v>
      </c>
      <c r="B76" s="45">
        <f>B6</f>
        <v>89.132920823511839</v>
      </c>
      <c r="C76" s="45">
        <f t="shared" ref="C76:AB76" si="9">C6</f>
        <v>103.72326514054713</v>
      </c>
      <c r="D76" s="45">
        <f t="shared" si="9"/>
        <v>106.15344852453016</v>
      </c>
      <c r="E76" s="45">
        <f t="shared" si="9"/>
        <v>101.24268422087634</v>
      </c>
      <c r="F76" s="45">
        <f t="shared" si="9"/>
        <v>107.61065700345354</v>
      </c>
      <c r="G76" s="45">
        <f t="shared" si="9"/>
        <v>113.62228834160705</v>
      </c>
      <c r="H76" s="45">
        <f t="shared" si="9"/>
        <v>114.59595425691332</v>
      </c>
      <c r="I76" s="45">
        <f t="shared" si="9"/>
        <v>121.13061528145943</v>
      </c>
      <c r="J76" s="45">
        <f t="shared" si="9"/>
        <v>113.52124487827226</v>
      </c>
      <c r="K76" s="45">
        <f t="shared" si="9"/>
        <v>149.87535000610487</v>
      </c>
      <c r="L76" s="45">
        <f t="shared" si="9"/>
        <v>148.64472256793016</v>
      </c>
      <c r="M76" s="45">
        <f t="shared" si="9"/>
        <v>113.80110716300088</v>
      </c>
      <c r="N76" s="45">
        <f t="shared" si="9"/>
        <v>148.42410679975922</v>
      </c>
      <c r="O76" s="45">
        <f t="shared" si="9"/>
        <v>130.20981257233606</v>
      </c>
      <c r="P76" s="45">
        <f t="shared" si="9"/>
        <v>116.06123621864715</v>
      </c>
      <c r="Q76" s="45">
        <f t="shared" si="9"/>
        <v>118.84309212803083</v>
      </c>
      <c r="R76" s="45">
        <f t="shared" si="9"/>
        <v>109.79073308619704</v>
      </c>
      <c r="S76" s="45">
        <f t="shared" si="9"/>
        <v>123.75293656532925</v>
      </c>
      <c r="T76" s="45">
        <f t="shared" si="9"/>
        <v>138.11528521365133</v>
      </c>
      <c r="U76" s="45">
        <f t="shared" si="9"/>
        <v>125.69955653985734</v>
      </c>
      <c r="V76" s="45">
        <f t="shared" si="9"/>
        <v>99.284881786453298</v>
      </c>
      <c r="W76" s="45">
        <f t="shared" si="9"/>
        <v>112.3434647360706</v>
      </c>
      <c r="X76" s="45">
        <f t="shared" si="9"/>
        <v>132.97788215849414</v>
      </c>
      <c r="Y76" s="45">
        <f t="shared" si="9"/>
        <v>88.067499615585817</v>
      </c>
      <c r="Z76" s="45">
        <f t="shared" si="9"/>
        <v>52.554223313536895</v>
      </c>
      <c r="AA76" s="45">
        <f t="shared" si="9"/>
        <v>55.492736736588839</v>
      </c>
      <c r="AB76" s="45">
        <f t="shared" si="9"/>
        <v>68.16804942475494</v>
      </c>
    </row>
    <row r="96" spans="1:28" x14ac:dyDescent="0.25">
      <c r="A96" t="s">
        <v>19</v>
      </c>
      <c r="B96" s="30" t="s">
        <v>16</v>
      </c>
      <c r="C96" s="30" t="s">
        <v>17</v>
      </c>
      <c r="D96" s="30" t="s">
        <v>21</v>
      </c>
      <c r="E96" s="30" t="s">
        <v>23</v>
      </c>
      <c r="F96" s="30" t="s">
        <v>24</v>
      </c>
      <c r="G96" s="30" t="s">
        <v>25</v>
      </c>
      <c r="H96" s="30" t="s">
        <v>26</v>
      </c>
      <c r="I96" s="30" t="s">
        <v>27</v>
      </c>
      <c r="J96" s="30" t="s">
        <v>28</v>
      </c>
      <c r="K96" s="30" t="s">
        <v>29</v>
      </c>
      <c r="L96" s="30" t="s">
        <v>30</v>
      </c>
      <c r="M96" s="30" t="s">
        <v>31</v>
      </c>
      <c r="N96" s="30" t="s">
        <v>43</v>
      </c>
      <c r="O96" s="30" t="s">
        <v>44</v>
      </c>
      <c r="P96" s="30" t="s">
        <v>45</v>
      </c>
      <c r="Q96" s="30" t="s">
        <v>46</v>
      </c>
      <c r="R96" s="30" t="s">
        <v>50</v>
      </c>
      <c r="S96" s="30" t="s">
        <v>52</v>
      </c>
      <c r="T96" s="30" t="s">
        <v>53</v>
      </c>
      <c r="U96" s="30" t="s">
        <v>61</v>
      </c>
      <c r="V96" s="30" t="s">
        <v>62</v>
      </c>
      <c r="W96" s="30" t="s">
        <v>63</v>
      </c>
      <c r="X96" s="30" t="s">
        <v>65</v>
      </c>
      <c r="Y96" s="30" t="s">
        <v>66</v>
      </c>
      <c r="Z96" s="30" t="s">
        <v>67</v>
      </c>
      <c r="AA96" s="30" t="s">
        <v>70</v>
      </c>
      <c r="AB96" s="30" t="s">
        <v>71</v>
      </c>
    </row>
    <row r="97" spans="2:28" x14ac:dyDescent="0.25">
      <c r="B97" s="3">
        <f>B9</f>
        <v>100.95534036535697</v>
      </c>
      <c r="C97" s="3">
        <f t="shared" ref="C97:X97" si="10">C9</f>
        <v>124.15792410261803</v>
      </c>
      <c r="D97" s="3">
        <f t="shared" si="10"/>
        <v>127.58599758606677</v>
      </c>
      <c r="E97" s="3">
        <f t="shared" si="10"/>
        <v>130.88458051476553</v>
      </c>
      <c r="F97" s="3">
        <f t="shared" si="10"/>
        <v>137.46490302420139</v>
      </c>
      <c r="G97" s="3">
        <f t="shared" si="10"/>
        <v>132.3520383391953</v>
      </c>
      <c r="H97" s="3">
        <f t="shared" si="10"/>
        <v>162.91865737375318</v>
      </c>
      <c r="I97" s="3">
        <f t="shared" si="10"/>
        <v>175.12137179569103</v>
      </c>
      <c r="J97" s="3">
        <f t="shared" si="10"/>
        <v>184.91920875034498</v>
      </c>
      <c r="K97" s="3">
        <f t="shared" si="10"/>
        <v>141.04305916086571</v>
      </c>
      <c r="L97" s="3">
        <f t="shared" si="10"/>
        <v>141.04305916086571</v>
      </c>
      <c r="M97" s="3">
        <f t="shared" si="10"/>
        <v>140.86682015132351</v>
      </c>
      <c r="N97" s="3">
        <f t="shared" si="10"/>
        <v>135.63547852803154</v>
      </c>
      <c r="O97" s="3">
        <f t="shared" si="10"/>
        <v>151.23911272256797</v>
      </c>
      <c r="P97" s="3">
        <f t="shared" si="10"/>
        <v>118.84797028581765</v>
      </c>
      <c r="Q97" s="3">
        <f t="shared" si="10"/>
        <v>113.27061862161354</v>
      </c>
      <c r="R97" s="3">
        <f t="shared" si="10"/>
        <v>172.57156284286324</v>
      </c>
      <c r="S97" s="3">
        <f t="shared" si="10"/>
        <v>203.1499041649877</v>
      </c>
      <c r="T97" s="3">
        <f t="shared" si="10"/>
        <v>110.97820114367212</v>
      </c>
      <c r="U97" s="3">
        <f t="shared" si="10"/>
        <v>74.412017159604034</v>
      </c>
      <c r="V97" s="3">
        <f t="shared" si="10"/>
        <v>132.71410053492437</v>
      </c>
      <c r="W97" s="3">
        <f t="shared" si="10"/>
        <v>144.47841648916997</v>
      </c>
      <c r="X97" s="3">
        <f t="shared" si="10"/>
        <v>371.60362338346374</v>
      </c>
      <c r="Y97" s="3">
        <f t="shared" ref="Y97:Z97" si="11">Y9</f>
        <v>284.55306667889619</v>
      </c>
      <c r="Z97" s="3">
        <f t="shared" si="11"/>
        <v>191.01423107705915</v>
      </c>
      <c r="AA97" s="3">
        <f t="shared" ref="AA97:AB97" si="12">AA9</f>
        <v>300.95540040527555</v>
      </c>
      <c r="AB97" s="3">
        <f t="shared" si="12"/>
        <v>244.45574833065464</v>
      </c>
    </row>
    <row r="118" spans="1:28" x14ac:dyDescent="0.25">
      <c r="A118" t="s">
        <v>20</v>
      </c>
      <c r="B118" s="30" t="s">
        <v>16</v>
      </c>
      <c r="C118" s="30" t="s">
        <v>17</v>
      </c>
      <c r="D118" s="30" t="s">
        <v>21</v>
      </c>
      <c r="E118" s="30" t="s">
        <v>23</v>
      </c>
      <c r="F118" s="30" t="s">
        <v>24</v>
      </c>
      <c r="G118" s="30" t="s">
        <v>25</v>
      </c>
      <c r="H118" s="30" t="s">
        <v>26</v>
      </c>
      <c r="I118" s="30" t="s">
        <v>27</v>
      </c>
      <c r="J118" s="30" t="s">
        <v>28</v>
      </c>
      <c r="K118" s="30" t="s">
        <v>29</v>
      </c>
      <c r="L118" s="30" t="s">
        <v>30</v>
      </c>
      <c r="M118" s="30" t="s">
        <v>31</v>
      </c>
      <c r="N118" s="30" t="s">
        <v>43</v>
      </c>
      <c r="O118" s="30" t="s">
        <v>44</v>
      </c>
      <c r="P118" s="30" t="s">
        <v>45</v>
      </c>
      <c r="Q118" s="30" t="s">
        <v>46</v>
      </c>
      <c r="R118" s="30" t="s">
        <v>50</v>
      </c>
      <c r="S118" s="30" t="s">
        <v>52</v>
      </c>
      <c r="T118" s="30" t="s">
        <v>53</v>
      </c>
      <c r="U118" s="30" t="s">
        <v>61</v>
      </c>
      <c r="V118" s="30" t="s">
        <v>62</v>
      </c>
      <c r="W118" s="30" t="s">
        <v>63</v>
      </c>
      <c r="X118" s="30" t="s">
        <v>65</v>
      </c>
      <c r="Y118" s="30" t="s">
        <v>66</v>
      </c>
      <c r="Z118" s="30" t="s">
        <v>67</v>
      </c>
      <c r="AA118" s="30" t="s">
        <v>70</v>
      </c>
      <c r="AB118" s="80" t="s">
        <v>71</v>
      </c>
    </row>
    <row r="119" spans="1:28" x14ac:dyDescent="0.25">
      <c r="B119" s="3">
        <f>B10</f>
        <v>100.8430345924245</v>
      </c>
      <c r="C119" s="3">
        <f t="shared" ref="C119:Y119" si="13">C10</f>
        <v>93.239642428414996</v>
      </c>
      <c r="D119" s="3">
        <f t="shared" si="13"/>
        <v>102.87327750892678</v>
      </c>
      <c r="E119" s="3">
        <f t="shared" si="13"/>
        <v>95.663726916140376</v>
      </c>
      <c r="F119" s="3">
        <f t="shared" si="13"/>
        <v>117.19470891492495</v>
      </c>
      <c r="G119" s="3">
        <f t="shared" si="13"/>
        <v>108.39773017464272</v>
      </c>
      <c r="H119" s="3">
        <f t="shared" si="13"/>
        <v>114.9846002886509</v>
      </c>
      <c r="I119" s="3">
        <f t="shared" si="13"/>
        <v>114.45334460787822</v>
      </c>
      <c r="J119" s="3">
        <f t="shared" si="13"/>
        <v>114.24536517263981</v>
      </c>
      <c r="K119" s="3">
        <f t="shared" si="13"/>
        <v>106.91488810251491</v>
      </c>
      <c r="L119" s="3">
        <f t="shared" si="13"/>
        <v>104.50227067131378</v>
      </c>
      <c r="M119" s="3">
        <f t="shared" si="13"/>
        <v>110.13819764790516</v>
      </c>
      <c r="N119" s="3">
        <f t="shared" si="13"/>
        <v>117.76847735857584</v>
      </c>
      <c r="O119" s="3">
        <f t="shared" si="13"/>
        <v>128.0491460389259</v>
      </c>
      <c r="P119" s="3">
        <f t="shared" si="13"/>
        <v>127.49837299543819</v>
      </c>
      <c r="Q119" s="3">
        <f t="shared" si="13"/>
        <v>94.188959431330318</v>
      </c>
      <c r="R119" s="3">
        <f t="shared" si="13"/>
        <v>116.03912463185128</v>
      </c>
      <c r="S119" s="3">
        <f t="shared" si="13"/>
        <v>106.40226371262189</v>
      </c>
      <c r="T119" s="3">
        <f t="shared" si="13"/>
        <v>123.12745490231272</v>
      </c>
      <c r="U119" s="3">
        <f t="shared" si="13"/>
        <v>123.50822782581736</v>
      </c>
      <c r="V119" s="3">
        <f t="shared" si="13"/>
        <v>138.41993369748857</v>
      </c>
      <c r="W119" s="3">
        <f t="shared" si="13"/>
        <v>129.72291456122875</v>
      </c>
      <c r="X119" s="3">
        <f t="shared" si="13"/>
        <v>124.4349306428649</v>
      </c>
      <c r="Y119" s="3">
        <f t="shared" si="13"/>
        <v>148.17942482884274</v>
      </c>
      <c r="Z119" s="3">
        <f t="shared" ref="Z119" si="14">Z10</f>
        <v>176.17698964907871</v>
      </c>
      <c r="AA119" s="3">
        <f t="shared" ref="AA119:AB119" si="15">AA10</f>
        <v>159.66860264119151</v>
      </c>
      <c r="AB119" s="3">
        <f t="shared" si="15"/>
        <v>159.72451605863151</v>
      </c>
    </row>
    <row r="121" spans="1:28" x14ac:dyDescent="0.25">
      <c r="B121" s="101" t="s">
        <v>57</v>
      </c>
      <c r="C121" s="101"/>
      <c r="D121" s="101"/>
      <c r="E121" s="101"/>
      <c r="F121" s="101"/>
      <c r="G121" s="101"/>
      <c r="H121" s="101"/>
      <c r="I121" s="101"/>
      <c r="J121" s="101"/>
    </row>
  </sheetData>
  <mergeCells count="2">
    <mergeCell ref="B121:J121"/>
    <mergeCell ref="B18:H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7"/>
  <sheetViews>
    <sheetView topLeftCell="A46" workbookViewId="0">
      <selection activeCell="M23" sqref="M23"/>
    </sheetView>
  </sheetViews>
  <sheetFormatPr baseColWidth="10" defaultRowHeight="15" x14ac:dyDescent="0.25"/>
  <sheetData>
    <row r="1" spans="2:18" ht="33" customHeight="1" x14ac:dyDescent="0.25">
      <c r="B1" s="101" t="s">
        <v>55</v>
      </c>
      <c r="C1" s="101"/>
      <c r="D1" s="101"/>
      <c r="E1" s="101"/>
      <c r="F1" s="101"/>
      <c r="G1" s="101"/>
      <c r="H1" s="101"/>
      <c r="L1" s="101" t="s">
        <v>56</v>
      </c>
      <c r="M1" s="101"/>
      <c r="N1" s="101" t="s">
        <v>51</v>
      </c>
      <c r="O1" s="101"/>
      <c r="P1" s="101"/>
      <c r="Q1" s="101"/>
      <c r="R1" s="101"/>
    </row>
    <row r="21" spans="2:20" x14ac:dyDescent="0.25">
      <c r="B21" s="101" t="s">
        <v>48</v>
      </c>
      <c r="C21" s="101"/>
      <c r="D21" s="101"/>
      <c r="E21" s="101"/>
      <c r="F21" s="101"/>
      <c r="G21" s="101"/>
      <c r="H21" s="101"/>
      <c r="I21" s="101"/>
      <c r="J21" s="101"/>
      <c r="L21" s="101" t="s">
        <v>57</v>
      </c>
      <c r="M21" s="101"/>
      <c r="N21" s="101"/>
      <c r="O21" s="101"/>
      <c r="P21" s="101"/>
      <c r="Q21" s="101"/>
      <c r="R21" s="101"/>
      <c r="S21" s="101"/>
      <c r="T21" s="101"/>
    </row>
    <row r="39" spans="3:19" x14ac:dyDescent="0.25">
      <c r="C39" s="101" t="s">
        <v>49</v>
      </c>
      <c r="D39" s="101"/>
      <c r="E39" s="101"/>
      <c r="F39" s="101"/>
      <c r="G39" s="101"/>
      <c r="H39" s="101"/>
      <c r="I39" s="101"/>
      <c r="J39" s="101"/>
      <c r="L39" s="47"/>
      <c r="M39" s="47"/>
      <c r="N39" s="47"/>
      <c r="O39" s="47"/>
      <c r="P39" s="47"/>
      <c r="Q39" s="47"/>
      <c r="R39" s="47"/>
      <c r="S39" s="47"/>
    </row>
    <row r="57" spans="3:10" x14ac:dyDescent="0.25">
      <c r="C57" s="101" t="s">
        <v>58</v>
      </c>
      <c r="D57" s="101"/>
      <c r="E57" s="101"/>
      <c r="F57" s="101"/>
      <c r="G57" s="101"/>
      <c r="H57" s="101"/>
      <c r="I57" s="101"/>
      <c r="J57" s="101"/>
    </row>
  </sheetData>
  <mergeCells count="6">
    <mergeCell ref="B1:H1"/>
    <mergeCell ref="B21:J21"/>
    <mergeCell ref="C39:J39"/>
    <mergeCell ref="C57:J57"/>
    <mergeCell ref="L1:R1"/>
    <mergeCell ref="L21:T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Sheet1</vt:lpstr>
      <vt:lpstr>Feuil2</vt:lpstr>
      <vt:lpstr>Sheet2</vt:lpstr>
      <vt:lpstr>Sheet3</vt:lpstr>
      <vt:lpstr>Sheet4</vt:lpstr>
      <vt:lpstr>sheet5</vt:lpstr>
      <vt:lpstr>PUBLICATION</vt:lpstr>
      <vt:lpstr>CALCUL</vt:lpstr>
      <vt:lpstr>GRAPHIQUES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ISTEEBU</cp:lastModifiedBy>
  <dcterms:created xsi:type="dcterms:W3CDTF">2018-10-31T08:15:14Z</dcterms:created>
  <dcterms:modified xsi:type="dcterms:W3CDTF">2024-12-23T11:05:39Z</dcterms:modified>
</cp:coreProperties>
</file>