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2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theme/themeOverride1.xml" ContentType="application/vnd.openxmlformats-officedocument.themeOverrid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theme/themeOverride2.xml" ContentType="application/vnd.openxmlformats-officedocument.themeOverrid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theme/themeOverride3.xml" ContentType="application/vnd.openxmlformats-officedocument.themeOverrid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theme/themeOverride4.xml" ContentType="application/vnd.openxmlformats-officedocument.themeOverrid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theme/themeOverride5.xml" ContentType="application/vnd.openxmlformats-officedocument.themeOverrid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theme/themeOverride6.xml" ContentType="application/vnd.openxmlformats-officedocument.themeOverrid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theme/themeOverride7.xml" ContentType="application/vnd.openxmlformats-officedocument.themeOverrid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theme/themeOverride8.xml" ContentType="application/vnd.openxmlformats-officedocument.themeOverrid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theme/themeOverride9.xml" ContentType="application/vnd.openxmlformats-officedocument.themeOverrid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theme/themeOverride10.xml" ContentType="application/vnd.openxmlformats-officedocument.themeOverrid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theme/themeOverride11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DISQUE EXTERNE\Documents\ICA\ICA T3 2024\"/>
    </mc:Choice>
  </mc:AlternateContent>
  <bookViews>
    <workbookView xWindow="-120" yWindow="-120" windowWidth="20730" windowHeight="11160" activeTab="4"/>
  </bookViews>
  <sheets>
    <sheet name="Annexe 1" sheetId="15" r:id="rId1"/>
    <sheet name="Annexe 2" sheetId="2" r:id="rId2"/>
    <sheet name="Annexe 3" sheetId="16" r:id="rId3"/>
    <sheet name="Feuil2" sheetId="18" r:id="rId4"/>
    <sheet name="PUBLICATIONS" sheetId="11" r:id="rId5"/>
    <sheet name="CALCUL" sheetId="12" r:id="rId6"/>
    <sheet name="Feuil5" sheetId="21" r:id="rId7"/>
    <sheet name="Feuil3" sheetId="19" r:id="rId8"/>
    <sheet name="Feuil4" sheetId="20" r:id="rId9"/>
    <sheet name="GRAPHIQUES" sheetId="10" r:id="rId10"/>
  </sheets>
  <externalReferences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definedNames>
    <definedName name="_Toc4757527" localSheetId="9">GRAPHIQUES!$A$184</definedName>
    <definedName name="_Toc93005046" localSheetId="9">GRAPHIQUES!$A$37</definedName>
    <definedName name="_Toc93005048" localSheetId="9">GRAPHIQUES!$A$73</definedName>
    <definedName name="_Toc93005049" localSheetId="9">GRAPHIQUES!$A$91</definedName>
    <definedName name="_Toc93005050" localSheetId="9">GRAPHIQUES!$A$109</definedName>
    <definedName name="_Toc93005051" localSheetId="9">GRAPHIQUES!$A$127</definedName>
    <definedName name="_Toc93005052" localSheetId="9">GRAPHIQUES!$A$166</definedName>
  </definedNames>
  <calcPr calcId="162913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E38" i="11" l="1"/>
  <c r="AE37" i="11"/>
  <c r="AE34" i="11"/>
  <c r="AE30" i="11"/>
  <c r="AE24" i="11"/>
  <c r="AE22" i="11"/>
  <c r="AE18" i="11"/>
  <c r="AE14" i="11"/>
  <c r="AE11" i="11"/>
  <c r="AE31" i="11"/>
  <c r="AE27" i="11"/>
  <c r="AB27" i="15"/>
  <c r="C10" i="12"/>
  <c r="D10" i="12"/>
  <c r="E10" i="12"/>
  <c r="F10" i="12"/>
  <c r="G10" i="12"/>
  <c r="H10" i="12"/>
  <c r="I10" i="12"/>
  <c r="J10" i="12"/>
  <c r="K10" i="12"/>
  <c r="L10" i="12"/>
  <c r="M10" i="12"/>
  <c r="N10" i="12"/>
  <c r="O10" i="12"/>
  <c r="P10" i="12"/>
  <c r="Q10" i="12"/>
  <c r="R10" i="12"/>
  <c r="S10" i="12"/>
  <c r="T10" i="12"/>
  <c r="U10" i="12"/>
  <c r="V10" i="12"/>
  <c r="B10" i="12"/>
  <c r="AB30" i="15"/>
  <c r="AB29" i="15"/>
  <c r="AB26" i="15"/>
  <c r="AB24" i="15"/>
  <c r="AB23" i="15"/>
  <c r="AB21" i="15"/>
  <c r="AB20" i="15"/>
  <c r="AB17" i="15"/>
  <c r="AB16" i="15"/>
  <c r="AB15" i="15"/>
  <c r="AB13" i="15"/>
  <c r="AB12" i="15"/>
  <c r="AB11" i="15"/>
  <c r="AB9" i="15"/>
  <c r="AB8" i="15"/>
  <c r="AB6" i="15"/>
  <c r="AB5" i="15"/>
  <c r="AB4" i="15"/>
  <c r="AF32" i="11"/>
  <c r="AE32" i="11"/>
  <c r="AA4" i="15"/>
  <c r="AA30" i="15"/>
  <c r="AA35" i="16"/>
  <c r="AA29" i="15"/>
  <c r="AA34" i="16"/>
  <c r="AB35" i="11"/>
  <c r="AA27" i="15"/>
  <c r="AA32" i="16"/>
  <c r="AA26" i="15"/>
  <c r="AA10" i="2"/>
  <c r="AB51" i="11"/>
  <c r="Z10" i="12"/>
  <c r="Z167" i="12"/>
  <c r="AA24" i="15"/>
  <c r="AA23" i="15"/>
  <c r="AA27" i="16"/>
  <c r="AA21" i="15"/>
  <c r="AA25" i="16"/>
  <c r="AA20" i="15"/>
  <c r="AA19" i="15"/>
  <c r="AA22" i="16"/>
  <c r="AA17" i="15"/>
  <c r="AA20" i="16"/>
  <c r="AA16" i="15"/>
  <c r="AA15" i="15"/>
  <c r="AA13" i="15"/>
  <c r="AA12" i="15"/>
  <c r="AA11" i="15"/>
  <c r="AA9" i="15"/>
  <c r="AA8" i="15"/>
  <c r="AA11" i="16"/>
  <c r="AA6" i="15"/>
  <c r="AA9" i="16"/>
  <c r="AA5" i="15"/>
  <c r="AA8" i="16"/>
  <c r="AB9" i="11"/>
  <c r="AA22" i="15"/>
  <c r="AA14" i="15"/>
  <c r="AA5" i="2"/>
  <c r="AB46" i="11"/>
  <c r="AA28" i="16"/>
  <c r="AB29" i="11"/>
  <c r="AA10" i="15"/>
  <c r="AA13" i="16"/>
  <c r="AB14" i="11"/>
  <c r="Z4" i="12"/>
  <c r="Z58" i="12"/>
  <c r="AA12" i="16"/>
  <c r="AB13" i="11"/>
  <c r="AA24" i="16"/>
  <c r="AB25" i="11"/>
  <c r="AA16" i="16"/>
  <c r="AB17" i="11"/>
  <c r="AA26" i="16"/>
  <c r="AB27" i="11"/>
  <c r="Z8" i="12"/>
  <c r="Z128" i="12"/>
  <c r="AA8" i="2"/>
  <c r="AB49" i="11"/>
  <c r="AB26" i="11"/>
  <c r="AB10" i="11"/>
  <c r="AB21" i="11"/>
  <c r="AB28" i="11"/>
  <c r="AB12" i="11"/>
  <c r="AB23" i="11"/>
  <c r="AA25" i="15"/>
  <c r="AA7" i="15"/>
  <c r="AA31" i="16"/>
  <c r="AB33" i="11"/>
  <c r="AA23" i="16"/>
  <c r="AB24" i="11"/>
  <c r="Z7" i="12"/>
  <c r="Z111" i="12"/>
  <c r="AA19" i="16"/>
  <c r="AA15" i="16"/>
  <c r="AA7" i="16"/>
  <c r="AA31" i="15"/>
  <c r="AA18" i="15"/>
  <c r="AA7" i="2"/>
  <c r="AB48" i="11"/>
  <c r="AA30" i="16"/>
  <c r="AA18" i="16"/>
  <c r="AA14" i="16"/>
  <c r="AA28" i="15"/>
  <c r="Y11" i="12"/>
  <c r="Y186" i="12"/>
  <c r="Z30" i="15"/>
  <c r="Z29" i="15"/>
  <c r="Z26" i="15"/>
  <c r="Z23" i="15"/>
  <c r="Z21" i="15"/>
  <c r="Z20" i="15"/>
  <c r="Z17" i="15"/>
  <c r="Z15" i="15"/>
  <c r="Z12" i="15"/>
  <c r="Z6" i="15"/>
  <c r="Z5" i="15"/>
  <c r="AA17" i="16"/>
  <c r="AB18" i="11"/>
  <c r="Z5" i="12"/>
  <c r="Z76" i="12"/>
  <c r="AA4" i="2"/>
  <c r="AB45" i="11"/>
  <c r="AB19" i="11"/>
  <c r="AA33" i="16"/>
  <c r="AA11" i="2"/>
  <c r="AB52" i="11"/>
  <c r="AA10" i="16"/>
  <c r="AB11" i="11"/>
  <c r="Z3" i="12"/>
  <c r="Z40" i="12"/>
  <c r="AA3" i="2"/>
  <c r="AB44" i="11"/>
  <c r="AB15" i="11"/>
  <c r="AB20" i="11"/>
  <c r="AA21" i="16"/>
  <c r="AB22" i="11"/>
  <c r="Z6" i="12"/>
  <c r="Z93" i="12"/>
  <c r="AA6" i="2"/>
  <c r="AB8" i="11"/>
  <c r="AA32" i="15"/>
  <c r="AA36" i="16"/>
  <c r="AB37" i="11"/>
  <c r="Z12" i="12"/>
  <c r="Z206" i="12"/>
  <c r="AA12" i="2"/>
  <c r="AB53" i="11"/>
  <c r="AB16" i="11"/>
  <c r="AA29" i="16"/>
  <c r="AA9" i="2"/>
  <c r="AB50" i="11"/>
  <c r="Z25" i="16"/>
  <c r="AA26" i="11"/>
  <c r="Z10" i="2"/>
  <c r="AA51" i="11"/>
  <c r="Y10" i="12"/>
  <c r="Y167" i="12"/>
  <c r="Z15" i="16"/>
  <c r="AA16" i="11"/>
  <c r="Z18" i="16"/>
  <c r="AA19" i="11"/>
  <c r="Z22" i="15"/>
  <c r="Z26" i="16"/>
  <c r="AA27" i="11"/>
  <c r="Z27" i="16"/>
  <c r="AA28" i="11"/>
  <c r="Z30" i="16"/>
  <c r="Z34" i="16"/>
  <c r="Z31" i="15"/>
  <c r="Z12" i="2"/>
  <c r="AA53" i="11"/>
  <c r="Z9" i="16"/>
  <c r="AA10" i="11"/>
  <c r="Z8" i="16"/>
  <c r="AA9" i="11"/>
  <c r="Z20" i="16"/>
  <c r="AA21" i="11"/>
  <c r="Z24" i="16"/>
  <c r="AA25" i="11"/>
  <c r="Z35" i="16"/>
  <c r="AB34" i="11"/>
  <c r="Z11" i="12"/>
  <c r="Z186" i="12"/>
  <c r="AB30" i="11"/>
  <c r="Z9" i="12"/>
  <c r="Z146" i="12"/>
  <c r="AB31" i="11"/>
  <c r="AB47" i="11"/>
  <c r="Y8" i="12"/>
  <c r="Y128" i="12"/>
  <c r="Z31" i="16"/>
  <c r="AA33" i="11"/>
  <c r="Z36" i="16"/>
  <c r="AA37" i="11"/>
  <c r="Z8" i="2"/>
  <c r="AA49" i="11"/>
  <c r="Y12" i="12"/>
  <c r="Y206" i="12"/>
  <c r="X30" i="15"/>
  <c r="X29" i="15"/>
  <c r="Y30" i="15"/>
  <c r="Y29" i="15"/>
  <c r="X27" i="15"/>
  <c r="Y27" i="15"/>
  <c r="X24" i="15"/>
  <c r="Y24" i="15"/>
  <c r="Y26" i="15"/>
  <c r="X26" i="15"/>
  <c r="X23" i="15"/>
  <c r="Y23" i="15"/>
  <c r="X21" i="15"/>
  <c r="Y21" i="15"/>
  <c r="Y20" i="15"/>
  <c r="Y24" i="16"/>
  <c r="X19" i="15"/>
  <c r="Y19" i="15"/>
  <c r="Y17" i="15"/>
  <c r="Y16" i="15"/>
  <c r="Y15" i="15"/>
  <c r="X13" i="15"/>
  <c r="X12" i="15"/>
  <c r="X11" i="15"/>
  <c r="Y13" i="15"/>
  <c r="Y12" i="15"/>
  <c r="Y11" i="15"/>
  <c r="X9" i="15"/>
  <c r="X8" i="15"/>
  <c r="Y9" i="15"/>
  <c r="Y8" i="15"/>
  <c r="X6" i="15"/>
  <c r="Y6" i="15"/>
  <c r="X4" i="15"/>
  <c r="Y5" i="15"/>
  <c r="Y4" i="15"/>
  <c r="Y25" i="15"/>
  <c r="Z25" i="11"/>
  <c r="Y10" i="15"/>
  <c r="Y13" i="16"/>
  <c r="Z14" i="11"/>
  <c r="Y14" i="15"/>
  <c r="Y5" i="2"/>
  <c r="Z46" i="11"/>
  <c r="Y18" i="15"/>
  <c r="Y6" i="2"/>
  <c r="Z47" i="11"/>
  <c r="Y35" i="16"/>
  <c r="Y22" i="15"/>
  <c r="Y8" i="16"/>
  <c r="Y11" i="16"/>
  <c r="Y14" i="16"/>
  <c r="Y20" i="16"/>
  <c r="Y25" i="16"/>
  <c r="Y28" i="15"/>
  <c r="Y32" i="16"/>
  <c r="Y7" i="16"/>
  <c r="Y9" i="2"/>
  <c r="Z50" i="11"/>
  <c r="Y29" i="16"/>
  <c r="Y12" i="16"/>
  <c r="Y15" i="16"/>
  <c r="Y22" i="16"/>
  <c r="Y23" i="16"/>
  <c r="Z24" i="11"/>
  <c r="Y7" i="2"/>
  <c r="Z48" i="11"/>
  <c r="Y30" i="16"/>
  <c r="Y31" i="16"/>
  <c r="Z33" i="11"/>
  <c r="Y10" i="2"/>
  <c r="Z51" i="11"/>
  <c r="Y19" i="16"/>
  <c r="Y31" i="15"/>
  <c r="Y12" i="2"/>
  <c r="Y7" i="15"/>
  <c r="Y9" i="16"/>
  <c r="Y16" i="16"/>
  <c r="Y18" i="16"/>
  <c r="Y27" i="16"/>
  <c r="Y28" i="16"/>
  <c r="Y34" i="16"/>
  <c r="C7" i="16"/>
  <c r="D7" i="16"/>
  <c r="E7" i="16"/>
  <c r="F7" i="16"/>
  <c r="G7" i="16"/>
  <c r="H7" i="16"/>
  <c r="I7" i="16"/>
  <c r="J7" i="16"/>
  <c r="K7" i="16"/>
  <c r="L7" i="16"/>
  <c r="M7" i="16"/>
  <c r="N7" i="16"/>
  <c r="O7" i="16"/>
  <c r="P7" i="16"/>
  <c r="Q7" i="16"/>
  <c r="R7" i="16"/>
  <c r="S7" i="16"/>
  <c r="T7" i="16"/>
  <c r="U7" i="16"/>
  <c r="V7" i="16"/>
  <c r="W7" i="16"/>
  <c r="C8" i="16"/>
  <c r="D8" i="16"/>
  <c r="E8" i="16"/>
  <c r="F8" i="16"/>
  <c r="G8" i="16"/>
  <c r="H8" i="16"/>
  <c r="I8" i="16"/>
  <c r="J8" i="16"/>
  <c r="K8" i="16"/>
  <c r="L8" i="16"/>
  <c r="M8" i="16"/>
  <c r="N8" i="16"/>
  <c r="O8" i="16"/>
  <c r="P8" i="16"/>
  <c r="Q8" i="16"/>
  <c r="R8" i="16"/>
  <c r="S8" i="16"/>
  <c r="T8" i="16"/>
  <c r="U8" i="16"/>
  <c r="V8" i="16"/>
  <c r="W8" i="16"/>
  <c r="C9" i="16"/>
  <c r="D9" i="16"/>
  <c r="E9" i="16"/>
  <c r="F9" i="16"/>
  <c r="G9" i="16"/>
  <c r="H9" i="16"/>
  <c r="I9" i="16"/>
  <c r="J9" i="16"/>
  <c r="K9" i="16"/>
  <c r="L9" i="16"/>
  <c r="M9" i="16"/>
  <c r="N9" i="16"/>
  <c r="O9" i="16"/>
  <c r="P9" i="16"/>
  <c r="Q9" i="16"/>
  <c r="R9" i="16"/>
  <c r="S9" i="16"/>
  <c r="T9" i="16"/>
  <c r="U9" i="16"/>
  <c r="V9" i="16"/>
  <c r="W9" i="16"/>
  <c r="C10" i="16"/>
  <c r="C11" i="16"/>
  <c r="D11" i="16"/>
  <c r="E11" i="16"/>
  <c r="F11" i="16"/>
  <c r="G11" i="16"/>
  <c r="H11" i="16"/>
  <c r="I11" i="16"/>
  <c r="J11" i="16"/>
  <c r="K11" i="16"/>
  <c r="L11" i="16"/>
  <c r="M11" i="16"/>
  <c r="N11" i="16"/>
  <c r="O11" i="16"/>
  <c r="P11" i="16"/>
  <c r="Q11" i="16"/>
  <c r="R11" i="16"/>
  <c r="S11" i="16"/>
  <c r="T11" i="16"/>
  <c r="U11" i="16"/>
  <c r="V11" i="16"/>
  <c r="W11" i="16"/>
  <c r="C12" i="16"/>
  <c r="D12" i="16"/>
  <c r="E12" i="16"/>
  <c r="F12" i="16"/>
  <c r="G12" i="16"/>
  <c r="H12" i="16"/>
  <c r="I12" i="16"/>
  <c r="J12" i="16"/>
  <c r="K12" i="16"/>
  <c r="L12" i="16"/>
  <c r="M12" i="16"/>
  <c r="N12" i="16"/>
  <c r="O12" i="16"/>
  <c r="P12" i="16"/>
  <c r="Q12" i="16"/>
  <c r="R12" i="16"/>
  <c r="S12" i="16"/>
  <c r="T12" i="16"/>
  <c r="U12" i="16"/>
  <c r="V12" i="16"/>
  <c r="W12" i="16"/>
  <c r="C13" i="16"/>
  <c r="C14" i="16"/>
  <c r="D14" i="16"/>
  <c r="E14" i="16"/>
  <c r="F14" i="16"/>
  <c r="G14" i="16"/>
  <c r="H14" i="16"/>
  <c r="I14" i="16"/>
  <c r="J14" i="16"/>
  <c r="K14" i="16"/>
  <c r="L14" i="16"/>
  <c r="M14" i="16"/>
  <c r="N14" i="16"/>
  <c r="O14" i="16"/>
  <c r="P14" i="16"/>
  <c r="Q14" i="16"/>
  <c r="R14" i="16"/>
  <c r="S14" i="16"/>
  <c r="T14" i="16"/>
  <c r="U14" i="16"/>
  <c r="V14" i="16"/>
  <c r="W14" i="16"/>
  <c r="C15" i="16"/>
  <c r="D15" i="16"/>
  <c r="E15" i="16"/>
  <c r="F15" i="16"/>
  <c r="G15" i="16"/>
  <c r="H15" i="16"/>
  <c r="I15" i="16"/>
  <c r="J15" i="16"/>
  <c r="K15" i="16"/>
  <c r="L15" i="16"/>
  <c r="M15" i="16"/>
  <c r="N15" i="16"/>
  <c r="O15" i="16"/>
  <c r="P15" i="16"/>
  <c r="Q15" i="16"/>
  <c r="R15" i="16"/>
  <c r="S15" i="16"/>
  <c r="T15" i="16"/>
  <c r="U15" i="16"/>
  <c r="V15" i="16"/>
  <c r="W15" i="16"/>
  <c r="C16" i="16"/>
  <c r="D16" i="16"/>
  <c r="E16" i="16"/>
  <c r="F16" i="16"/>
  <c r="G16" i="16"/>
  <c r="H16" i="16"/>
  <c r="I16" i="16"/>
  <c r="J16" i="16"/>
  <c r="K16" i="16"/>
  <c r="L16" i="16"/>
  <c r="M16" i="16"/>
  <c r="N16" i="16"/>
  <c r="O16" i="16"/>
  <c r="P16" i="16"/>
  <c r="Q16" i="16"/>
  <c r="R16" i="16"/>
  <c r="S16" i="16"/>
  <c r="T16" i="16"/>
  <c r="U16" i="16"/>
  <c r="V16" i="16"/>
  <c r="W16" i="16"/>
  <c r="C17" i="16"/>
  <c r="C18" i="16"/>
  <c r="D18" i="16"/>
  <c r="E18" i="16"/>
  <c r="F18" i="16"/>
  <c r="G18" i="16"/>
  <c r="H18" i="16"/>
  <c r="I18" i="16"/>
  <c r="J18" i="16"/>
  <c r="K18" i="16"/>
  <c r="L18" i="16"/>
  <c r="M18" i="16"/>
  <c r="N18" i="16"/>
  <c r="O18" i="16"/>
  <c r="P18" i="16"/>
  <c r="Q18" i="16"/>
  <c r="R18" i="16"/>
  <c r="S18" i="16"/>
  <c r="T18" i="16"/>
  <c r="U18" i="16"/>
  <c r="V18" i="16"/>
  <c r="W18" i="16"/>
  <c r="C19" i="16"/>
  <c r="D19" i="16"/>
  <c r="E19" i="16"/>
  <c r="F19" i="16"/>
  <c r="G19" i="16"/>
  <c r="H19" i="16"/>
  <c r="I19" i="16"/>
  <c r="J19" i="16"/>
  <c r="K19" i="16"/>
  <c r="L19" i="16"/>
  <c r="M19" i="16"/>
  <c r="N19" i="16"/>
  <c r="O19" i="16"/>
  <c r="P19" i="16"/>
  <c r="Q19" i="16"/>
  <c r="R19" i="16"/>
  <c r="S19" i="16"/>
  <c r="T19" i="16"/>
  <c r="U19" i="16"/>
  <c r="V19" i="16"/>
  <c r="W19" i="16"/>
  <c r="C20" i="16"/>
  <c r="D20" i="16"/>
  <c r="E20" i="16"/>
  <c r="F20" i="16"/>
  <c r="G20" i="16"/>
  <c r="H20" i="16"/>
  <c r="I20" i="16"/>
  <c r="J20" i="16"/>
  <c r="K20" i="16"/>
  <c r="L20" i="16"/>
  <c r="M20" i="16"/>
  <c r="N20" i="16"/>
  <c r="O20" i="16"/>
  <c r="P20" i="16"/>
  <c r="Q20" i="16"/>
  <c r="R20" i="16"/>
  <c r="S20" i="16"/>
  <c r="T20" i="16"/>
  <c r="U20" i="16"/>
  <c r="V20" i="16"/>
  <c r="W20" i="16"/>
  <c r="C21" i="16"/>
  <c r="C22" i="16"/>
  <c r="D22" i="16"/>
  <c r="E22" i="16"/>
  <c r="F22" i="16"/>
  <c r="G22" i="16"/>
  <c r="H22" i="16"/>
  <c r="I22" i="16"/>
  <c r="J22" i="16"/>
  <c r="K22" i="16"/>
  <c r="L22" i="16"/>
  <c r="M22" i="16"/>
  <c r="N22" i="16"/>
  <c r="O22" i="16"/>
  <c r="P22" i="16"/>
  <c r="Q22" i="16"/>
  <c r="R22" i="16"/>
  <c r="S22" i="16"/>
  <c r="T22" i="16"/>
  <c r="U22" i="16"/>
  <c r="V22" i="16"/>
  <c r="W22" i="16"/>
  <c r="C23" i="16"/>
  <c r="D23" i="16"/>
  <c r="E23" i="16"/>
  <c r="F23" i="16"/>
  <c r="G23" i="16"/>
  <c r="H23" i="16"/>
  <c r="I23" i="16"/>
  <c r="J23" i="16"/>
  <c r="K23" i="16"/>
  <c r="L23" i="16"/>
  <c r="M23" i="16"/>
  <c r="N23" i="16"/>
  <c r="O23" i="16"/>
  <c r="P23" i="16"/>
  <c r="Q23" i="16"/>
  <c r="R23" i="16"/>
  <c r="S23" i="16"/>
  <c r="T23" i="16"/>
  <c r="U23" i="16"/>
  <c r="V23" i="16"/>
  <c r="W23" i="16"/>
  <c r="C24" i="16"/>
  <c r="D24" i="16"/>
  <c r="E24" i="16"/>
  <c r="F24" i="16"/>
  <c r="G24" i="16"/>
  <c r="H24" i="16"/>
  <c r="I24" i="16"/>
  <c r="J24" i="16"/>
  <c r="K24" i="16"/>
  <c r="L24" i="16"/>
  <c r="M24" i="16"/>
  <c r="N24" i="16"/>
  <c r="O24" i="16"/>
  <c r="P24" i="16"/>
  <c r="Q24" i="16"/>
  <c r="R24" i="16"/>
  <c r="S24" i="16"/>
  <c r="T24" i="16"/>
  <c r="U24" i="16"/>
  <c r="W24" i="16"/>
  <c r="C25" i="16"/>
  <c r="D25" i="16"/>
  <c r="E25" i="16"/>
  <c r="F25" i="16"/>
  <c r="G25" i="16"/>
  <c r="H25" i="16"/>
  <c r="I25" i="16"/>
  <c r="J25" i="16"/>
  <c r="K25" i="16"/>
  <c r="L25" i="16"/>
  <c r="M25" i="16"/>
  <c r="N25" i="16"/>
  <c r="O25" i="16"/>
  <c r="P25" i="16"/>
  <c r="Q25" i="16"/>
  <c r="R25" i="16"/>
  <c r="S25" i="16"/>
  <c r="T25" i="16"/>
  <c r="U25" i="16"/>
  <c r="W25" i="16"/>
  <c r="C26" i="16"/>
  <c r="C27" i="16"/>
  <c r="D27" i="16"/>
  <c r="E27" i="16"/>
  <c r="F27" i="16"/>
  <c r="G27" i="16"/>
  <c r="H27" i="16"/>
  <c r="I27" i="16"/>
  <c r="J27" i="16"/>
  <c r="K27" i="16"/>
  <c r="L27" i="16"/>
  <c r="M27" i="16"/>
  <c r="N27" i="16"/>
  <c r="O27" i="16"/>
  <c r="P27" i="16"/>
  <c r="Q27" i="16"/>
  <c r="R27" i="16"/>
  <c r="S27" i="16"/>
  <c r="T27" i="16"/>
  <c r="U27" i="16"/>
  <c r="W27" i="16"/>
  <c r="C28" i="16"/>
  <c r="D28" i="16"/>
  <c r="E28" i="16"/>
  <c r="F28" i="16"/>
  <c r="G28" i="16"/>
  <c r="H28" i="16"/>
  <c r="I28" i="16"/>
  <c r="J28" i="16"/>
  <c r="K28" i="16"/>
  <c r="L28" i="16"/>
  <c r="M28" i="16"/>
  <c r="N28" i="16"/>
  <c r="O28" i="16"/>
  <c r="P28" i="16"/>
  <c r="Q28" i="16"/>
  <c r="R28" i="16"/>
  <c r="S28" i="16"/>
  <c r="T28" i="16"/>
  <c r="U28" i="16"/>
  <c r="W28" i="16"/>
  <c r="C29" i="16"/>
  <c r="C30" i="16"/>
  <c r="D30" i="16"/>
  <c r="E30" i="16"/>
  <c r="F30" i="16"/>
  <c r="G30" i="16"/>
  <c r="H30" i="16"/>
  <c r="I30" i="16"/>
  <c r="J30" i="16"/>
  <c r="K30" i="16"/>
  <c r="L30" i="16"/>
  <c r="M30" i="16"/>
  <c r="N30" i="16"/>
  <c r="O30" i="16"/>
  <c r="P30" i="16"/>
  <c r="Q30" i="16"/>
  <c r="R30" i="16"/>
  <c r="S30" i="16"/>
  <c r="T30" i="16"/>
  <c r="U30" i="16"/>
  <c r="W30" i="16"/>
  <c r="C31" i="16"/>
  <c r="D31" i="16"/>
  <c r="E31" i="16"/>
  <c r="F31" i="16"/>
  <c r="G31" i="16"/>
  <c r="H31" i="16"/>
  <c r="I31" i="16"/>
  <c r="J31" i="16"/>
  <c r="K31" i="16"/>
  <c r="L31" i="16"/>
  <c r="M31" i="16"/>
  <c r="N31" i="16"/>
  <c r="O31" i="16"/>
  <c r="P31" i="16"/>
  <c r="Q31" i="16"/>
  <c r="R31" i="16"/>
  <c r="S31" i="16"/>
  <c r="T31" i="16"/>
  <c r="U31" i="16"/>
  <c r="W31" i="16"/>
  <c r="C32" i="16"/>
  <c r="D32" i="16"/>
  <c r="E32" i="16"/>
  <c r="F32" i="16"/>
  <c r="G32" i="16"/>
  <c r="H32" i="16"/>
  <c r="I32" i="16"/>
  <c r="J32" i="16"/>
  <c r="K32" i="16"/>
  <c r="L32" i="16"/>
  <c r="M32" i="16"/>
  <c r="N32" i="16"/>
  <c r="O32" i="16"/>
  <c r="P32" i="16"/>
  <c r="Q32" i="16"/>
  <c r="R32" i="16"/>
  <c r="S32" i="16"/>
  <c r="T32" i="16"/>
  <c r="U32" i="16"/>
  <c r="V32" i="16"/>
  <c r="W32" i="16"/>
  <c r="C34" i="16"/>
  <c r="D34" i="16"/>
  <c r="E34" i="16"/>
  <c r="F34" i="16"/>
  <c r="G34" i="16"/>
  <c r="H34" i="16"/>
  <c r="I34" i="16"/>
  <c r="J34" i="16"/>
  <c r="K34" i="16"/>
  <c r="L34" i="16"/>
  <c r="M34" i="16"/>
  <c r="N34" i="16"/>
  <c r="O34" i="16"/>
  <c r="P34" i="16"/>
  <c r="Q34" i="16"/>
  <c r="R34" i="16"/>
  <c r="S34" i="16"/>
  <c r="T34" i="16"/>
  <c r="U34" i="16"/>
  <c r="V34" i="16"/>
  <c r="W34" i="16"/>
  <c r="C35" i="16"/>
  <c r="D35" i="16"/>
  <c r="E35" i="16"/>
  <c r="F35" i="16"/>
  <c r="G35" i="16"/>
  <c r="H35" i="16"/>
  <c r="I35" i="16"/>
  <c r="J35" i="16"/>
  <c r="K35" i="16"/>
  <c r="L35" i="16"/>
  <c r="M35" i="16"/>
  <c r="N35" i="16"/>
  <c r="O35" i="16"/>
  <c r="P35" i="16"/>
  <c r="Q35" i="16"/>
  <c r="R35" i="16"/>
  <c r="S35" i="16"/>
  <c r="T35" i="16"/>
  <c r="U35" i="16"/>
  <c r="V35" i="16"/>
  <c r="W35" i="16"/>
  <c r="C36" i="16"/>
  <c r="D36" i="16"/>
  <c r="E36" i="16"/>
  <c r="F36" i="16"/>
  <c r="G36" i="16"/>
  <c r="H36" i="16"/>
  <c r="I36" i="16"/>
  <c r="J36" i="16"/>
  <c r="K36" i="16"/>
  <c r="L36" i="16"/>
  <c r="M36" i="16"/>
  <c r="N36" i="16"/>
  <c r="O36" i="16"/>
  <c r="P36" i="16"/>
  <c r="Q36" i="16"/>
  <c r="R36" i="16"/>
  <c r="S36" i="16"/>
  <c r="T36" i="16"/>
  <c r="U36" i="16"/>
  <c r="V36" i="16"/>
  <c r="W36" i="16"/>
  <c r="B36" i="16"/>
  <c r="B35" i="16"/>
  <c r="B34" i="16"/>
  <c r="B33" i="16"/>
  <c r="B32" i="16"/>
  <c r="B31" i="16"/>
  <c r="B30" i="16"/>
  <c r="B29" i="16"/>
  <c r="B28" i="16"/>
  <c r="B27" i="16"/>
  <c r="B26" i="16"/>
  <c r="B25" i="16"/>
  <c r="B24" i="16"/>
  <c r="B23" i="16"/>
  <c r="B22" i="16"/>
  <c r="B21" i="16"/>
  <c r="B20" i="16"/>
  <c r="B19" i="16"/>
  <c r="B18" i="16"/>
  <c r="B17" i="16"/>
  <c r="B16" i="16"/>
  <c r="B15" i="16"/>
  <c r="B14" i="16"/>
  <c r="B13" i="16"/>
  <c r="B12" i="16"/>
  <c r="B11" i="16"/>
  <c r="B10" i="16"/>
  <c r="B9" i="16"/>
  <c r="B8" i="16"/>
  <c r="B7" i="16"/>
  <c r="B10" i="2"/>
  <c r="C51" i="11"/>
  <c r="C28" i="15"/>
  <c r="C33" i="16"/>
  <c r="D28" i="15"/>
  <c r="D33" i="16"/>
  <c r="E28" i="15"/>
  <c r="E33" i="16"/>
  <c r="F28" i="15"/>
  <c r="F11" i="2"/>
  <c r="G52" i="11"/>
  <c r="E11" i="12"/>
  <c r="E186" i="12"/>
  <c r="G28" i="15"/>
  <c r="G33" i="16"/>
  <c r="H28" i="15"/>
  <c r="H33" i="16"/>
  <c r="I28" i="15"/>
  <c r="I11" i="2"/>
  <c r="J52" i="11"/>
  <c r="H11" i="12"/>
  <c r="H186" i="12"/>
  <c r="J28" i="15"/>
  <c r="J11" i="2"/>
  <c r="K52" i="11"/>
  <c r="I11" i="12"/>
  <c r="I186" i="12"/>
  <c r="K28" i="15"/>
  <c r="K33" i="16"/>
  <c r="L28" i="15"/>
  <c r="L33" i="16"/>
  <c r="M28" i="15"/>
  <c r="M33" i="16"/>
  <c r="N28" i="15"/>
  <c r="N11" i="2"/>
  <c r="O52" i="11"/>
  <c r="M11" i="12"/>
  <c r="M186" i="12"/>
  <c r="O28" i="15"/>
  <c r="O33" i="16"/>
  <c r="P28" i="15"/>
  <c r="P33" i="16"/>
  <c r="Q28" i="15"/>
  <c r="Q33" i="16"/>
  <c r="R28" i="15"/>
  <c r="R11" i="2"/>
  <c r="S52" i="11"/>
  <c r="Q11" i="12"/>
  <c r="Q186" i="12"/>
  <c r="S28" i="15"/>
  <c r="S33" i="16"/>
  <c r="T28" i="15"/>
  <c r="T33" i="16"/>
  <c r="U28" i="15"/>
  <c r="U33" i="16"/>
  <c r="V28" i="15"/>
  <c r="V11" i="2"/>
  <c r="W52" i="11"/>
  <c r="U11" i="12"/>
  <c r="U186" i="12"/>
  <c r="W28" i="15"/>
  <c r="W33" i="16"/>
  <c r="B28" i="15"/>
  <c r="C3" i="2"/>
  <c r="D44" i="11"/>
  <c r="B3" i="12"/>
  <c r="B40" i="12"/>
  <c r="C4" i="2"/>
  <c r="D45" i="11"/>
  <c r="B4" i="12"/>
  <c r="B58" i="12"/>
  <c r="C5" i="2"/>
  <c r="D46" i="11"/>
  <c r="B5" i="12"/>
  <c r="B76" i="12"/>
  <c r="C6" i="2"/>
  <c r="D47" i="11"/>
  <c r="B6" i="12"/>
  <c r="C7" i="2"/>
  <c r="D48" i="11"/>
  <c r="B7" i="12"/>
  <c r="B111" i="12"/>
  <c r="D7" i="2"/>
  <c r="E48" i="11"/>
  <c r="C7" i="12"/>
  <c r="C111" i="12"/>
  <c r="E7" i="2"/>
  <c r="F48" i="11"/>
  <c r="D7" i="12"/>
  <c r="D111" i="12"/>
  <c r="F7" i="2"/>
  <c r="G48" i="11"/>
  <c r="E7" i="12"/>
  <c r="E111" i="12"/>
  <c r="G7" i="2"/>
  <c r="H48" i="11"/>
  <c r="F7" i="12"/>
  <c r="F111" i="12"/>
  <c r="H7" i="2"/>
  <c r="I48" i="11"/>
  <c r="G7" i="12"/>
  <c r="G111" i="12"/>
  <c r="I7" i="2"/>
  <c r="J48" i="11"/>
  <c r="H7" i="12"/>
  <c r="H111" i="12"/>
  <c r="J7" i="2"/>
  <c r="K48" i="11"/>
  <c r="I7" i="12"/>
  <c r="I111" i="12"/>
  <c r="K7" i="2"/>
  <c r="L48" i="11"/>
  <c r="J7" i="12"/>
  <c r="J111" i="12"/>
  <c r="L7" i="2"/>
  <c r="M48" i="11"/>
  <c r="K7" i="12"/>
  <c r="K111" i="12"/>
  <c r="M7" i="2"/>
  <c r="N48" i="11"/>
  <c r="L7" i="12"/>
  <c r="L111" i="12"/>
  <c r="N7" i="2"/>
  <c r="O48" i="11"/>
  <c r="M7" i="12"/>
  <c r="M111" i="12"/>
  <c r="O7" i="2"/>
  <c r="P48" i="11"/>
  <c r="N7" i="12"/>
  <c r="N111" i="12"/>
  <c r="P7" i="2"/>
  <c r="Q48" i="11"/>
  <c r="O7" i="12"/>
  <c r="O111" i="12"/>
  <c r="Q7" i="2"/>
  <c r="R48" i="11"/>
  <c r="P7" i="12"/>
  <c r="P111" i="12"/>
  <c r="R7" i="2"/>
  <c r="S48" i="11"/>
  <c r="Q7" i="12"/>
  <c r="Q111" i="12"/>
  <c r="S7" i="2"/>
  <c r="T48" i="11"/>
  <c r="R7" i="12"/>
  <c r="R111" i="12"/>
  <c r="T7" i="2"/>
  <c r="U48" i="11"/>
  <c r="S7" i="12"/>
  <c r="S111" i="12"/>
  <c r="U7" i="2"/>
  <c r="V48" i="11"/>
  <c r="T7" i="12"/>
  <c r="T111" i="12"/>
  <c r="V7" i="2"/>
  <c r="W48" i="11"/>
  <c r="U7" i="12"/>
  <c r="U111" i="12"/>
  <c r="W7" i="2"/>
  <c r="X48" i="11"/>
  <c r="V7" i="12"/>
  <c r="V111" i="12"/>
  <c r="C8" i="2"/>
  <c r="D49" i="11"/>
  <c r="B8" i="12"/>
  <c r="B128" i="12"/>
  <c r="C9" i="2"/>
  <c r="D50" i="11"/>
  <c r="B9" i="12"/>
  <c r="C10" i="2"/>
  <c r="D51" i="11"/>
  <c r="B167" i="12"/>
  <c r="D10" i="2"/>
  <c r="E51" i="11"/>
  <c r="C167" i="12"/>
  <c r="E10" i="2"/>
  <c r="F51" i="11"/>
  <c r="D167" i="12"/>
  <c r="F10" i="2"/>
  <c r="G51" i="11"/>
  <c r="E167" i="12"/>
  <c r="G10" i="2"/>
  <c r="H51" i="11"/>
  <c r="F167" i="12"/>
  <c r="H10" i="2"/>
  <c r="I51" i="11"/>
  <c r="G167" i="12"/>
  <c r="I10" i="2"/>
  <c r="J51" i="11"/>
  <c r="H167" i="12"/>
  <c r="J10" i="2"/>
  <c r="K51" i="11"/>
  <c r="I167" i="12"/>
  <c r="K10" i="2"/>
  <c r="L51" i="11"/>
  <c r="J167" i="12"/>
  <c r="L10" i="2"/>
  <c r="M51" i="11"/>
  <c r="K167" i="12"/>
  <c r="M10" i="2"/>
  <c r="N51" i="11"/>
  <c r="L167" i="12"/>
  <c r="N10" i="2"/>
  <c r="O51" i="11"/>
  <c r="M167" i="12"/>
  <c r="O10" i="2"/>
  <c r="P51" i="11"/>
  <c r="N167" i="12"/>
  <c r="P10" i="2"/>
  <c r="Q51" i="11"/>
  <c r="O167" i="12"/>
  <c r="Q10" i="2"/>
  <c r="R51" i="11"/>
  <c r="P167" i="12"/>
  <c r="R10" i="2"/>
  <c r="S51" i="11"/>
  <c r="Q167" i="12"/>
  <c r="S10" i="2"/>
  <c r="T51" i="11"/>
  <c r="R167" i="12"/>
  <c r="T10" i="2"/>
  <c r="U51" i="11"/>
  <c r="S167" i="12"/>
  <c r="U10" i="2"/>
  <c r="V51" i="11"/>
  <c r="T167" i="12"/>
  <c r="W10" i="2"/>
  <c r="X51" i="11"/>
  <c r="V167" i="12"/>
  <c r="L11" i="2"/>
  <c r="M52" i="11"/>
  <c r="K11" i="12"/>
  <c r="K186" i="12"/>
  <c r="M11" i="2"/>
  <c r="N52" i="11"/>
  <c r="L11" i="12"/>
  <c r="L186" i="12"/>
  <c r="Q11" i="2"/>
  <c r="R52" i="11"/>
  <c r="P11" i="12"/>
  <c r="P186" i="12"/>
  <c r="S11" i="2"/>
  <c r="T52" i="11"/>
  <c r="R11" i="12"/>
  <c r="R186" i="12"/>
  <c r="C12" i="2"/>
  <c r="D53" i="11"/>
  <c r="B12" i="12"/>
  <c r="B206" i="12"/>
  <c r="D12" i="2"/>
  <c r="E53" i="11"/>
  <c r="C12" i="12"/>
  <c r="C206" i="12"/>
  <c r="E12" i="2"/>
  <c r="F53" i="11"/>
  <c r="D12" i="12"/>
  <c r="D206" i="12"/>
  <c r="F12" i="2"/>
  <c r="G53" i="11"/>
  <c r="E12" i="12"/>
  <c r="E206" i="12"/>
  <c r="G12" i="2"/>
  <c r="H53" i="11"/>
  <c r="F12" i="12"/>
  <c r="F206" i="12"/>
  <c r="H12" i="2"/>
  <c r="I53" i="11"/>
  <c r="G12" i="12"/>
  <c r="G206" i="12"/>
  <c r="I12" i="2"/>
  <c r="J53" i="11"/>
  <c r="H12" i="12"/>
  <c r="H206" i="12"/>
  <c r="J12" i="2"/>
  <c r="K53" i="11"/>
  <c r="I12" i="12"/>
  <c r="I206" i="12"/>
  <c r="K12" i="2"/>
  <c r="L53" i="11"/>
  <c r="J12" i="12"/>
  <c r="J206" i="12"/>
  <c r="L12" i="2"/>
  <c r="M53" i="11"/>
  <c r="K12" i="12"/>
  <c r="K206" i="12"/>
  <c r="M12" i="2"/>
  <c r="N53" i="11"/>
  <c r="L12" i="12"/>
  <c r="L206" i="12"/>
  <c r="N12" i="2"/>
  <c r="O53" i="11"/>
  <c r="M12" i="12"/>
  <c r="M206" i="12"/>
  <c r="O12" i="2"/>
  <c r="P53" i="11"/>
  <c r="N12" i="12"/>
  <c r="N206" i="12"/>
  <c r="P12" i="2"/>
  <c r="Q53" i="11"/>
  <c r="O12" i="12"/>
  <c r="O206" i="12"/>
  <c r="Q12" i="2"/>
  <c r="R53" i="11"/>
  <c r="P12" i="12"/>
  <c r="P206" i="12"/>
  <c r="R12" i="2"/>
  <c r="S53" i="11"/>
  <c r="Q12" i="12"/>
  <c r="Q206" i="12"/>
  <c r="S12" i="2"/>
  <c r="T53" i="11"/>
  <c r="R12" i="12"/>
  <c r="R206" i="12"/>
  <c r="T12" i="2"/>
  <c r="U53" i="11"/>
  <c r="S12" i="12"/>
  <c r="S206" i="12"/>
  <c r="U12" i="2"/>
  <c r="V53" i="11"/>
  <c r="T12" i="12"/>
  <c r="T206" i="12"/>
  <c r="V12" i="2"/>
  <c r="W53" i="11"/>
  <c r="W12" i="2"/>
  <c r="X53" i="11"/>
  <c r="V12" i="12"/>
  <c r="V206" i="12"/>
  <c r="B12" i="2"/>
  <c r="C53" i="11"/>
  <c r="B11" i="2"/>
  <c r="B9" i="2"/>
  <c r="C50" i="11"/>
  <c r="B8" i="2"/>
  <c r="C49" i="11"/>
  <c r="B7" i="2"/>
  <c r="C48" i="11"/>
  <c r="B6" i="2"/>
  <c r="C47" i="11"/>
  <c r="B5" i="2"/>
  <c r="B4" i="2"/>
  <c r="C45" i="11"/>
  <c r="B3" i="2"/>
  <c r="B31" i="15"/>
  <c r="B25" i="15"/>
  <c r="B22" i="15"/>
  <c r="B10" i="15"/>
  <c r="B18" i="15"/>
  <c r="B14" i="15"/>
  <c r="D7" i="15"/>
  <c r="D3" i="2"/>
  <c r="E44" i="11"/>
  <c r="C3" i="12"/>
  <c r="C40" i="12"/>
  <c r="E7" i="15"/>
  <c r="E3" i="2"/>
  <c r="F44" i="11"/>
  <c r="D3" i="12"/>
  <c r="D40" i="12"/>
  <c r="F7" i="15"/>
  <c r="F10" i="16"/>
  <c r="G7" i="15"/>
  <c r="G3" i="2"/>
  <c r="H44" i="11"/>
  <c r="F3" i="12"/>
  <c r="F40" i="12"/>
  <c r="H7" i="15"/>
  <c r="H3" i="2"/>
  <c r="I44" i="11"/>
  <c r="G3" i="12"/>
  <c r="G40" i="12"/>
  <c r="I7" i="15"/>
  <c r="I3" i="2"/>
  <c r="J44" i="11"/>
  <c r="H3" i="12"/>
  <c r="H40" i="12"/>
  <c r="J7" i="15"/>
  <c r="J10" i="16"/>
  <c r="K7" i="15"/>
  <c r="K3" i="2"/>
  <c r="L44" i="11"/>
  <c r="J3" i="12"/>
  <c r="J40" i="12"/>
  <c r="L7" i="15"/>
  <c r="L10" i="16"/>
  <c r="M7" i="15"/>
  <c r="M3" i="2"/>
  <c r="N44" i="11"/>
  <c r="L3" i="12"/>
  <c r="L40" i="12"/>
  <c r="N7" i="15"/>
  <c r="N10" i="16"/>
  <c r="O7" i="15"/>
  <c r="O3" i="2"/>
  <c r="P44" i="11"/>
  <c r="N3" i="12"/>
  <c r="N40" i="12"/>
  <c r="P7" i="15"/>
  <c r="P3" i="2"/>
  <c r="Q44" i="11"/>
  <c r="O3" i="12"/>
  <c r="O40" i="12"/>
  <c r="Q7" i="15"/>
  <c r="Q3" i="2"/>
  <c r="R44" i="11"/>
  <c r="P3" i="12"/>
  <c r="P40" i="12"/>
  <c r="R7" i="15"/>
  <c r="R10" i="16"/>
  <c r="S7" i="15"/>
  <c r="S10" i="16"/>
  <c r="T7" i="15"/>
  <c r="T3" i="2"/>
  <c r="U44" i="11"/>
  <c r="S3" i="12"/>
  <c r="S40" i="12"/>
  <c r="U7" i="15"/>
  <c r="U3" i="2"/>
  <c r="V44" i="11"/>
  <c r="T3" i="12"/>
  <c r="T40" i="12"/>
  <c r="V7" i="15"/>
  <c r="V10" i="16"/>
  <c r="W7" i="15"/>
  <c r="D10" i="15"/>
  <c r="D4" i="2"/>
  <c r="E45" i="11"/>
  <c r="C4" i="12"/>
  <c r="C58" i="12"/>
  <c r="E10" i="15"/>
  <c r="E4" i="2"/>
  <c r="F45" i="11"/>
  <c r="D4" i="12"/>
  <c r="D58" i="12"/>
  <c r="F10" i="15"/>
  <c r="F13" i="16"/>
  <c r="G10" i="15"/>
  <c r="G13" i="16"/>
  <c r="H10" i="15"/>
  <c r="H4" i="2"/>
  <c r="I45" i="11"/>
  <c r="G4" i="12"/>
  <c r="G58" i="12"/>
  <c r="I10" i="15"/>
  <c r="I4" i="2"/>
  <c r="J45" i="11"/>
  <c r="H4" i="12"/>
  <c r="H58" i="12"/>
  <c r="J10" i="15"/>
  <c r="J4" i="2"/>
  <c r="K45" i="11"/>
  <c r="I4" i="12"/>
  <c r="I58" i="12"/>
  <c r="K10" i="15"/>
  <c r="K13" i="16"/>
  <c r="L10" i="15"/>
  <c r="L4" i="2"/>
  <c r="M45" i="11"/>
  <c r="K4" i="12"/>
  <c r="K58" i="12"/>
  <c r="M10" i="15"/>
  <c r="M4" i="2"/>
  <c r="N45" i="11"/>
  <c r="L4" i="12"/>
  <c r="L58" i="12"/>
  <c r="N10" i="15"/>
  <c r="N13" i="16"/>
  <c r="O10" i="15"/>
  <c r="O13" i="16"/>
  <c r="P10" i="15"/>
  <c r="P4" i="2"/>
  <c r="Q45" i="11"/>
  <c r="O4" i="12"/>
  <c r="O58" i="12"/>
  <c r="Q10" i="15"/>
  <c r="Q4" i="2"/>
  <c r="R45" i="11"/>
  <c r="P4" i="12"/>
  <c r="P58" i="12"/>
  <c r="R10" i="15"/>
  <c r="R4" i="2"/>
  <c r="S45" i="11"/>
  <c r="Q4" i="12"/>
  <c r="Q58" i="12"/>
  <c r="S10" i="15"/>
  <c r="S13" i="16"/>
  <c r="T10" i="15"/>
  <c r="T4" i="2"/>
  <c r="U45" i="11"/>
  <c r="S4" i="12"/>
  <c r="S58" i="12"/>
  <c r="U10" i="15"/>
  <c r="U4" i="2"/>
  <c r="V45" i="11"/>
  <c r="T4" i="12"/>
  <c r="T58" i="12"/>
  <c r="V10" i="15"/>
  <c r="V13" i="16"/>
  <c r="W10" i="15"/>
  <c r="W13" i="16"/>
  <c r="D14" i="15"/>
  <c r="D17" i="16"/>
  <c r="E14" i="15"/>
  <c r="E17" i="16"/>
  <c r="F14" i="15"/>
  <c r="F17" i="16"/>
  <c r="G14" i="15"/>
  <c r="G17" i="16"/>
  <c r="H14" i="15"/>
  <c r="H17" i="16"/>
  <c r="I14" i="15"/>
  <c r="I17" i="16"/>
  <c r="J14" i="15"/>
  <c r="J17" i="16"/>
  <c r="K14" i="15"/>
  <c r="K17" i="16"/>
  <c r="L14" i="15"/>
  <c r="L17" i="16"/>
  <c r="M14" i="15"/>
  <c r="M17" i="16"/>
  <c r="N14" i="15"/>
  <c r="N17" i="16"/>
  <c r="O14" i="15"/>
  <c r="O17" i="16"/>
  <c r="P14" i="15"/>
  <c r="P17" i="16"/>
  <c r="Q14" i="15"/>
  <c r="Q17" i="16"/>
  <c r="R14" i="15"/>
  <c r="R17" i="16"/>
  <c r="S14" i="15"/>
  <c r="S17" i="16"/>
  <c r="T14" i="15"/>
  <c r="T17" i="16"/>
  <c r="U14" i="15"/>
  <c r="U17" i="16"/>
  <c r="V14" i="15"/>
  <c r="V17" i="16"/>
  <c r="W14" i="15"/>
  <c r="W17" i="16"/>
  <c r="D18" i="15"/>
  <c r="D21" i="16"/>
  <c r="E18" i="15"/>
  <c r="E6" i="2"/>
  <c r="F47" i="11"/>
  <c r="D6" i="12"/>
  <c r="F18" i="15"/>
  <c r="F6" i="2"/>
  <c r="G47" i="11"/>
  <c r="E6" i="12"/>
  <c r="G18" i="15"/>
  <c r="G21" i="16"/>
  <c r="H18" i="15"/>
  <c r="H21" i="16"/>
  <c r="I18" i="15"/>
  <c r="I21" i="16"/>
  <c r="J18" i="15"/>
  <c r="J6" i="2"/>
  <c r="K47" i="11"/>
  <c r="I6" i="12"/>
  <c r="K18" i="15"/>
  <c r="K21" i="16"/>
  <c r="L18" i="15"/>
  <c r="L6" i="2"/>
  <c r="M47" i="11"/>
  <c r="K6" i="12"/>
  <c r="M18" i="15"/>
  <c r="M6" i="2"/>
  <c r="N47" i="11"/>
  <c r="L6" i="12"/>
  <c r="N18" i="15"/>
  <c r="N6" i="2"/>
  <c r="O47" i="11"/>
  <c r="M6" i="12"/>
  <c r="O18" i="15"/>
  <c r="O21" i="16"/>
  <c r="P18" i="15"/>
  <c r="P21" i="16"/>
  <c r="Q18" i="15"/>
  <c r="Q21" i="16"/>
  <c r="R18" i="15"/>
  <c r="R6" i="2"/>
  <c r="S47" i="11"/>
  <c r="Q6" i="12"/>
  <c r="S18" i="15"/>
  <c r="S21" i="16"/>
  <c r="T18" i="15"/>
  <c r="T6" i="2"/>
  <c r="U47" i="11"/>
  <c r="S6" i="12"/>
  <c r="U18" i="15"/>
  <c r="U6" i="2"/>
  <c r="V47" i="11"/>
  <c r="T6" i="12"/>
  <c r="V18" i="15"/>
  <c r="V6" i="2"/>
  <c r="W47" i="11"/>
  <c r="U6" i="12"/>
  <c r="W18" i="15"/>
  <c r="W21" i="16"/>
  <c r="D22" i="15"/>
  <c r="D26" i="16"/>
  <c r="E22" i="15"/>
  <c r="E26" i="16"/>
  <c r="F22" i="15"/>
  <c r="F26" i="16"/>
  <c r="G22" i="15"/>
  <c r="G8" i="2"/>
  <c r="H49" i="11"/>
  <c r="F8" i="12"/>
  <c r="F128" i="12"/>
  <c r="H22" i="15"/>
  <c r="H26" i="16"/>
  <c r="I22" i="15"/>
  <c r="I26" i="16"/>
  <c r="J22" i="15"/>
  <c r="J8" i="2"/>
  <c r="K49" i="11"/>
  <c r="I8" i="12"/>
  <c r="I128" i="12"/>
  <c r="K22" i="15"/>
  <c r="K8" i="2"/>
  <c r="L49" i="11"/>
  <c r="J8" i="12"/>
  <c r="J128" i="12"/>
  <c r="L22" i="15"/>
  <c r="L26" i="16"/>
  <c r="M22" i="15"/>
  <c r="M26" i="16"/>
  <c r="N22" i="15"/>
  <c r="N26" i="16"/>
  <c r="O22" i="15"/>
  <c r="O8" i="2"/>
  <c r="P49" i="11"/>
  <c r="N8" i="12"/>
  <c r="N128" i="12"/>
  <c r="P22" i="15"/>
  <c r="P26" i="16"/>
  <c r="Q22" i="15"/>
  <c r="Q26" i="16"/>
  <c r="R22" i="15"/>
  <c r="R8" i="2"/>
  <c r="S49" i="11"/>
  <c r="Q8" i="12"/>
  <c r="Q128" i="12"/>
  <c r="S22" i="15"/>
  <c r="S8" i="2"/>
  <c r="T49" i="11"/>
  <c r="R8" i="12"/>
  <c r="R128" i="12"/>
  <c r="T22" i="15"/>
  <c r="T26" i="16"/>
  <c r="U22" i="15"/>
  <c r="U26" i="16"/>
  <c r="W22" i="15"/>
  <c r="W26" i="16"/>
  <c r="D25" i="15"/>
  <c r="D29" i="16"/>
  <c r="E25" i="15"/>
  <c r="E29" i="16"/>
  <c r="F25" i="15"/>
  <c r="F9" i="2"/>
  <c r="G50" i="11"/>
  <c r="E9" i="12"/>
  <c r="G25" i="15"/>
  <c r="G9" i="2"/>
  <c r="H50" i="11"/>
  <c r="F9" i="12"/>
  <c r="H25" i="15"/>
  <c r="H29" i="16"/>
  <c r="I25" i="15"/>
  <c r="I29" i="16"/>
  <c r="J25" i="15"/>
  <c r="J29" i="16"/>
  <c r="K25" i="15"/>
  <c r="K9" i="2"/>
  <c r="L50" i="11"/>
  <c r="J9" i="12"/>
  <c r="L25" i="15"/>
  <c r="L29" i="16"/>
  <c r="M25" i="15"/>
  <c r="M29" i="16"/>
  <c r="N25" i="15"/>
  <c r="N9" i="2"/>
  <c r="O50" i="11"/>
  <c r="M9" i="12"/>
  <c r="O25" i="15"/>
  <c r="O9" i="2"/>
  <c r="P50" i="11"/>
  <c r="N9" i="12"/>
  <c r="P25" i="15"/>
  <c r="P29" i="16"/>
  <c r="Q25" i="15"/>
  <c r="Q29" i="16"/>
  <c r="R25" i="15"/>
  <c r="R29" i="16"/>
  <c r="S25" i="15"/>
  <c r="S9" i="2"/>
  <c r="T50" i="11"/>
  <c r="R9" i="12"/>
  <c r="T25" i="15"/>
  <c r="T29" i="16"/>
  <c r="U25" i="15"/>
  <c r="U29" i="16"/>
  <c r="W25" i="15"/>
  <c r="W9" i="2"/>
  <c r="X50" i="11"/>
  <c r="V9" i="12"/>
  <c r="D31" i="15"/>
  <c r="E31" i="15"/>
  <c r="F31" i="15"/>
  <c r="G31" i="15"/>
  <c r="H31" i="15"/>
  <c r="I31" i="15"/>
  <c r="J31" i="15"/>
  <c r="K31" i="15"/>
  <c r="L31" i="15"/>
  <c r="M31" i="15"/>
  <c r="N31" i="15"/>
  <c r="O31" i="15"/>
  <c r="P31" i="15"/>
  <c r="Q31" i="15"/>
  <c r="R31" i="15"/>
  <c r="S31" i="15"/>
  <c r="T31" i="15"/>
  <c r="U31" i="15"/>
  <c r="V31" i="15"/>
  <c r="W31" i="15"/>
  <c r="C31" i="15"/>
  <c r="C25" i="15"/>
  <c r="C22" i="15"/>
  <c r="C18" i="15"/>
  <c r="C14" i="15"/>
  <c r="C10" i="15"/>
  <c r="C7" i="15"/>
  <c r="B7" i="15"/>
  <c r="X7" i="12"/>
  <c r="X111" i="12"/>
  <c r="X10" i="12"/>
  <c r="X167" i="12"/>
  <c r="X6" i="12"/>
  <c r="X9" i="12"/>
  <c r="X93" i="12"/>
  <c r="X5" i="12"/>
  <c r="X76" i="12"/>
  <c r="Y17" i="16"/>
  <c r="Z18" i="11"/>
  <c r="Z17" i="11"/>
  <c r="Z26" i="11"/>
  <c r="D11" i="2"/>
  <c r="E52" i="11"/>
  <c r="C11" i="12"/>
  <c r="C186" i="12"/>
  <c r="Z29" i="11"/>
  <c r="Z10" i="11"/>
  <c r="Z16" i="11"/>
  <c r="Z8" i="11"/>
  <c r="Z21" i="11"/>
  <c r="C11" i="2"/>
  <c r="D52" i="11"/>
  <c r="B11" i="12"/>
  <c r="B186" i="12"/>
  <c r="K26" i="16"/>
  <c r="U21" i="16"/>
  <c r="Z28" i="11"/>
  <c r="Z20" i="11"/>
  <c r="Z13" i="11"/>
  <c r="Z15" i="11"/>
  <c r="Z23" i="11"/>
  <c r="Z9" i="11"/>
  <c r="G4" i="2"/>
  <c r="H45" i="11"/>
  <c r="F4" i="12"/>
  <c r="F58" i="12"/>
  <c r="I5" i="2"/>
  <c r="J46" i="11"/>
  <c r="H5" i="12"/>
  <c r="H76" i="12"/>
  <c r="E10" i="16"/>
  <c r="Z19" i="11"/>
  <c r="Z12" i="11"/>
  <c r="Y4" i="2"/>
  <c r="Z45" i="11"/>
  <c r="O11" i="2"/>
  <c r="P52" i="11"/>
  <c r="N11" i="12"/>
  <c r="N186" i="12"/>
  <c r="G11" i="2"/>
  <c r="H52" i="11"/>
  <c r="F11" i="12"/>
  <c r="F186" i="12"/>
  <c r="J9" i="2"/>
  <c r="K50" i="11"/>
  <c r="I9" i="12"/>
  <c r="I93" i="12"/>
  <c r="F8" i="2"/>
  <c r="G49" i="11"/>
  <c r="E8" i="12"/>
  <c r="E128" i="12"/>
  <c r="W4" i="2"/>
  <c r="X45" i="11"/>
  <c r="V4" i="12"/>
  <c r="V58" i="12"/>
  <c r="E21" i="16"/>
  <c r="M13" i="16"/>
  <c r="W8" i="2"/>
  <c r="X49" i="11"/>
  <c r="V8" i="12"/>
  <c r="V128" i="12"/>
  <c r="O29" i="16"/>
  <c r="AA13" i="2"/>
  <c r="K11" i="2"/>
  <c r="L52" i="11"/>
  <c r="J11" i="12"/>
  <c r="J186" i="12"/>
  <c r="R9" i="2"/>
  <c r="S50" i="11"/>
  <c r="Q9" i="12"/>
  <c r="Q146" i="12"/>
  <c r="N8" i="2"/>
  <c r="O49" i="11"/>
  <c r="M8" i="12"/>
  <c r="M128" i="12"/>
  <c r="Q6" i="2"/>
  <c r="R47" i="11"/>
  <c r="P6" i="12"/>
  <c r="G29" i="16"/>
  <c r="M21" i="16"/>
  <c r="U13" i="16"/>
  <c r="W11" i="2"/>
  <c r="X52" i="11"/>
  <c r="V11" i="12"/>
  <c r="V186" i="12"/>
  <c r="Q5" i="2"/>
  <c r="R46" i="11"/>
  <c r="P5" i="12"/>
  <c r="P76" i="12"/>
  <c r="O4" i="2"/>
  <c r="P45" i="11"/>
  <c r="N4" i="12"/>
  <c r="N58" i="12"/>
  <c r="S26" i="16"/>
  <c r="E13" i="16"/>
  <c r="U10" i="16"/>
  <c r="Y21" i="16"/>
  <c r="Z22" i="11"/>
  <c r="W32" i="15"/>
  <c r="U12" i="12"/>
  <c r="U206" i="12"/>
  <c r="P11" i="2"/>
  <c r="Q52" i="11"/>
  <c r="O11" i="12"/>
  <c r="O186" i="12"/>
  <c r="V5" i="2"/>
  <c r="W46" i="11"/>
  <c r="U5" i="12"/>
  <c r="U76" i="12"/>
  <c r="N5" i="2"/>
  <c r="O46" i="11"/>
  <c r="M5" i="12"/>
  <c r="M76" i="12"/>
  <c r="F5" i="2"/>
  <c r="G46" i="11"/>
  <c r="E5" i="12"/>
  <c r="E76" i="12"/>
  <c r="V4" i="2"/>
  <c r="W45" i="11"/>
  <c r="U4" i="12"/>
  <c r="U58" i="12"/>
  <c r="N4" i="2"/>
  <c r="O45" i="11"/>
  <c r="M4" i="12"/>
  <c r="M58" i="12"/>
  <c r="F4" i="2"/>
  <c r="G45" i="11"/>
  <c r="E4" i="12"/>
  <c r="E58" i="12"/>
  <c r="W29" i="16"/>
  <c r="N29" i="16"/>
  <c r="F29" i="16"/>
  <c r="R26" i="16"/>
  <c r="J26" i="16"/>
  <c r="R21" i="16"/>
  <c r="J21" i="16"/>
  <c r="R13" i="16"/>
  <c r="J13" i="16"/>
  <c r="Q10" i="16"/>
  <c r="T11" i="2"/>
  <c r="U52" i="11"/>
  <c r="S11" i="12"/>
  <c r="S186" i="12"/>
  <c r="H11" i="2"/>
  <c r="I52" i="11"/>
  <c r="G11" i="12"/>
  <c r="G186" i="12"/>
  <c r="I6" i="2"/>
  <c r="J47" i="11"/>
  <c r="H6" i="12"/>
  <c r="U5" i="2"/>
  <c r="V46" i="11"/>
  <c r="T5" i="12"/>
  <c r="T76" i="12"/>
  <c r="M5" i="2"/>
  <c r="N46" i="11"/>
  <c r="L5" i="12"/>
  <c r="L76" i="12"/>
  <c r="E5" i="2"/>
  <c r="F46" i="11"/>
  <c r="D5" i="12"/>
  <c r="D76" i="12"/>
  <c r="S4" i="2"/>
  <c r="T45" i="11"/>
  <c r="R4" i="12"/>
  <c r="R58" i="12"/>
  <c r="K4" i="2"/>
  <c r="L45" i="11"/>
  <c r="J4" i="12"/>
  <c r="J58" i="12"/>
  <c r="S29" i="16"/>
  <c r="K29" i="16"/>
  <c r="O26" i="16"/>
  <c r="G26" i="16"/>
  <c r="Q13" i="16"/>
  <c r="I13" i="16"/>
  <c r="M10" i="16"/>
  <c r="R5" i="2"/>
  <c r="S46" i="11"/>
  <c r="Q5" i="12"/>
  <c r="Q76" i="12"/>
  <c r="J5" i="2"/>
  <c r="K46" i="11"/>
  <c r="I5" i="12"/>
  <c r="I76" i="12"/>
  <c r="V21" i="16"/>
  <c r="N21" i="16"/>
  <c r="F21" i="16"/>
  <c r="I10" i="16"/>
  <c r="F146" i="12"/>
  <c r="F93" i="12"/>
  <c r="V146" i="12"/>
  <c r="V93" i="12"/>
  <c r="P6" i="2"/>
  <c r="Q47" i="11"/>
  <c r="O6" i="12"/>
  <c r="H6" i="2"/>
  <c r="I47" i="11"/>
  <c r="G6" i="12"/>
  <c r="D6" i="2"/>
  <c r="E47" i="11"/>
  <c r="C6" i="12"/>
  <c r="S3" i="2"/>
  <c r="T44" i="11"/>
  <c r="R3" i="12"/>
  <c r="R40" i="12"/>
  <c r="I33" i="16"/>
  <c r="T10" i="16"/>
  <c r="P10" i="16"/>
  <c r="H10" i="16"/>
  <c r="D10" i="16"/>
  <c r="U11" i="2"/>
  <c r="V52" i="11"/>
  <c r="T11" i="12"/>
  <c r="T186" i="12"/>
  <c r="E11" i="2"/>
  <c r="F52" i="11"/>
  <c r="D11" i="12"/>
  <c r="D186" i="12"/>
  <c r="U9" i="2"/>
  <c r="V50" i="11"/>
  <c r="T9" i="12"/>
  <c r="Q9" i="2"/>
  <c r="R50" i="11"/>
  <c r="P9" i="12"/>
  <c r="M9" i="2"/>
  <c r="N50" i="11"/>
  <c r="L9" i="12"/>
  <c r="I9" i="2"/>
  <c r="J50" i="11"/>
  <c r="H9" i="12"/>
  <c r="E9" i="2"/>
  <c r="F50" i="11"/>
  <c r="D9" i="12"/>
  <c r="U8" i="2"/>
  <c r="V49" i="11"/>
  <c r="T8" i="12"/>
  <c r="T128" i="12"/>
  <c r="Q8" i="2"/>
  <c r="R49" i="11"/>
  <c r="P8" i="12"/>
  <c r="P128" i="12"/>
  <c r="M8" i="2"/>
  <c r="N49" i="11"/>
  <c r="L8" i="12"/>
  <c r="L128" i="12"/>
  <c r="I8" i="2"/>
  <c r="J49" i="11"/>
  <c r="H8" i="12"/>
  <c r="H128" i="12"/>
  <c r="E8" i="2"/>
  <c r="F49" i="11"/>
  <c r="D8" i="12"/>
  <c r="D128" i="12"/>
  <c r="W6" i="2"/>
  <c r="X47" i="11"/>
  <c r="V6" i="12"/>
  <c r="S6" i="2"/>
  <c r="T47" i="11"/>
  <c r="R6" i="12"/>
  <c r="O6" i="2"/>
  <c r="P47" i="11"/>
  <c r="N6" i="12"/>
  <c r="K6" i="2"/>
  <c r="L47" i="11"/>
  <c r="J6" i="12"/>
  <c r="G6" i="2"/>
  <c r="H47" i="11"/>
  <c r="F6" i="12"/>
  <c r="T5" i="2"/>
  <c r="U46" i="11"/>
  <c r="S5" i="12"/>
  <c r="S76" i="12"/>
  <c r="P5" i="2"/>
  <c r="Q46" i="11"/>
  <c r="O5" i="12"/>
  <c r="O76" i="12"/>
  <c r="L5" i="2"/>
  <c r="M46" i="11"/>
  <c r="K5" i="12"/>
  <c r="K76" i="12"/>
  <c r="H5" i="2"/>
  <c r="I46" i="11"/>
  <c r="G5" i="12"/>
  <c r="G76" i="12"/>
  <c r="D5" i="2"/>
  <c r="E46" i="11"/>
  <c r="C5" i="12"/>
  <c r="C76" i="12"/>
  <c r="V3" i="2"/>
  <c r="W44" i="11"/>
  <c r="U3" i="12"/>
  <c r="U40" i="12"/>
  <c r="R3" i="2"/>
  <c r="S44" i="11"/>
  <c r="Q3" i="12"/>
  <c r="Q40" i="12"/>
  <c r="N3" i="2"/>
  <c r="O44" i="11"/>
  <c r="M3" i="12"/>
  <c r="M40" i="12"/>
  <c r="J3" i="2"/>
  <c r="K44" i="11"/>
  <c r="I3" i="12"/>
  <c r="I40" i="12"/>
  <c r="F3" i="2"/>
  <c r="G44" i="11"/>
  <c r="E3" i="12"/>
  <c r="E40" i="12"/>
  <c r="T21" i="16"/>
  <c r="L21" i="16"/>
  <c r="T13" i="16"/>
  <c r="P13" i="16"/>
  <c r="L13" i="16"/>
  <c r="H13" i="16"/>
  <c r="D13" i="16"/>
  <c r="W10" i="16"/>
  <c r="O10" i="16"/>
  <c r="K10" i="16"/>
  <c r="G10" i="16"/>
  <c r="R93" i="12"/>
  <c r="R146" i="12"/>
  <c r="N146" i="12"/>
  <c r="N93" i="12"/>
  <c r="J93" i="12"/>
  <c r="J146" i="12"/>
  <c r="B146" i="12"/>
  <c r="B93" i="12"/>
  <c r="L3" i="2"/>
  <c r="M44" i="11"/>
  <c r="K3" i="12"/>
  <c r="K40" i="12"/>
  <c r="V33" i="16"/>
  <c r="R33" i="16"/>
  <c r="N33" i="16"/>
  <c r="J33" i="16"/>
  <c r="F33" i="16"/>
  <c r="M93" i="12"/>
  <c r="M146" i="12"/>
  <c r="E93" i="12"/>
  <c r="E146" i="12"/>
  <c r="W3" i="2"/>
  <c r="C44" i="11"/>
  <c r="T9" i="2"/>
  <c r="U50" i="11"/>
  <c r="S9" i="12"/>
  <c r="P9" i="2"/>
  <c r="Q50" i="11"/>
  <c r="O9" i="12"/>
  <c r="L9" i="2"/>
  <c r="M50" i="11"/>
  <c r="K9" i="12"/>
  <c r="H9" i="2"/>
  <c r="I50" i="11"/>
  <c r="G9" i="12"/>
  <c r="D9" i="2"/>
  <c r="E50" i="11"/>
  <c r="C9" i="12"/>
  <c r="T8" i="2"/>
  <c r="U49" i="11"/>
  <c r="S8" i="12"/>
  <c r="S128" i="12"/>
  <c r="P8" i="2"/>
  <c r="Q49" i="11"/>
  <c r="O8" i="12"/>
  <c r="O128" i="12"/>
  <c r="L8" i="2"/>
  <c r="M49" i="11"/>
  <c r="K8" i="12"/>
  <c r="K128" i="12"/>
  <c r="H8" i="2"/>
  <c r="I49" i="11"/>
  <c r="G8" i="12"/>
  <c r="G128" i="12"/>
  <c r="D8" i="2"/>
  <c r="E49" i="11"/>
  <c r="C8" i="12"/>
  <c r="C128" i="12"/>
  <c r="W5" i="2"/>
  <c r="X46" i="11"/>
  <c r="V5" i="12"/>
  <c r="V76" i="12"/>
  <c r="S5" i="2"/>
  <c r="T46" i="11"/>
  <c r="R5" i="12"/>
  <c r="R76" i="12"/>
  <c r="O5" i="2"/>
  <c r="P46" i="11"/>
  <c r="N5" i="12"/>
  <c r="N76" i="12"/>
  <c r="K5" i="2"/>
  <c r="L46" i="11"/>
  <c r="J5" i="12"/>
  <c r="J76" i="12"/>
  <c r="G5" i="2"/>
  <c r="H46" i="11"/>
  <c r="F5" i="12"/>
  <c r="F76" i="12"/>
  <c r="Y36" i="16"/>
  <c r="Z37" i="11"/>
  <c r="Z53" i="11"/>
  <c r="Y26" i="16"/>
  <c r="Z27" i="11"/>
  <c r="Y8" i="2"/>
  <c r="Z49" i="11"/>
  <c r="Y10" i="16"/>
  <c r="Z11" i="11"/>
  <c r="Y3" i="2"/>
  <c r="Y32" i="15"/>
  <c r="Z30" i="11"/>
  <c r="Z31" i="11"/>
  <c r="Y11" i="2"/>
  <c r="Z52" i="11"/>
  <c r="Y33" i="16"/>
  <c r="X146" i="12"/>
  <c r="C46" i="11"/>
  <c r="B13" i="2"/>
  <c r="C52" i="11"/>
  <c r="Y13" i="2"/>
  <c r="X8" i="12"/>
  <c r="X128" i="12"/>
  <c r="X11" i="12"/>
  <c r="X186" i="12"/>
  <c r="X12" i="12"/>
  <c r="X206" i="12"/>
  <c r="X4" i="12"/>
  <c r="X58" i="12"/>
  <c r="F13" i="2"/>
  <c r="Q13" i="2"/>
  <c r="C13" i="2"/>
  <c r="C37" i="16"/>
  <c r="D38" i="11"/>
  <c r="I146" i="12"/>
  <c r="Q93" i="12"/>
  <c r="AA37" i="16"/>
  <c r="AB54" i="11"/>
  <c r="N13" i="2"/>
  <c r="O54" i="11"/>
  <c r="M13" i="12"/>
  <c r="M19" i="12"/>
  <c r="L13" i="2"/>
  <c r="U13" i="2"/>
  <c r="R13" i="2"/>
  <c r="R37" i="16"/>
  <c r="S38" i="11"/>
  <c r="O146" i="12"/>
  <c r="O93" i="12"/>
  <c r="P13" i="2"/>
  <c r="P37" i="16"/>
  <c r="Q38" i="11"/>
  <c r="S146" i="12"/>
  <c r="S93" i="12"/>
  <c r="D13" i="2"/>
  <c r="E54" i="11"/>
  <c r="C13" i="12"/>
  <c r="C19" i="12"/>
  <c r="T13" i="2"/>
  <c r="U54" i="11"/>
  <c r="S13" i="12"/>
  <c r="S19" i="12"/>
  <c r="I13" i="2"/>
  <c r="J54" i="11"/>
  <c r="H13" i="12"/>
  <c r="H19" i="12"/>
  <c r="O13" i="2"/>
  <c r="P54" i="11"/>
  <c r="N13" i="12"/>
  <c r="N19" i="12"/>
  <c r="G13" i="2"/>
  <c r="G146" i="12"/>
  <c r="G93" i="12"/>
  <c r="P146" i="12"/>
  <c r="P93" i="12"/>
  <c r="X44" i="11"/>
  <c r="V3" i="12"/>
  <c r="V40" i="12"/>
  <c r="W13" i="2"/>
  <c r="H146" i="12"/>
  <c r="H93" i="12"/>
  <c r="S13" i="2"/>
  <c r="E13" i="2"/>
  <c r="E37" i="16"/>
  <c r="F38" i="11"/>
  <c r="J13" i="2"/>
  <c r="K54" i="11"/>
  <c r="I13" i="12"/>
  <c r="I19" i="12"/>
  <c r="C146" i="12"/>
  <c r="C93" i="12"/>
  <c r="L146" i="12"/>
  <c r="L93" i="12"/>
  <c r="H13" i="2"/>
  <c r="I54" i="11"/>
  <c r="G13" i="12"/>
  <c r="G19" i="12"/>
  <c r="M13" i="2"/>
  <c r="N54" i="11"/>
  <c r="L13" i="12"/>
  <c r="L19" i="12"/>
  <c r="K146" i="12"/>
  <c r="K93" i="12"/>
  <c r="D146" i="12"/>
  <c r="D93" i="12"/>
  <c r="T146" i="12"/>
  <c r="T93" i="12"/>
  <c r="K13" i="2"/>
  <c r="Z44" i="11"/>
  <c r="M54" i="11"/>
  <c r="K13" i="12"/>
  <c r="K19" i="12"/>
  <c r="L37" i="16"/>
  <c r="M38" i="11"/>
  <c r="M37" i="16"/>
  <c r="N38" i="11"/>
  <c r="V54" i="11"/>
  <c r="T13" i="12"/>
  <c r="T19" i="12"/>
  <c r="U37" i="16"/>
  <c r="V38" i="11"/>
  <c r="H37" i="16"/>
  <c r="I38" i="11"/>
  <c r="I37" i="16"/>
  <c r="J38" i="11"/>
  <c r="D54" i="11"/>
  <c r="B13" i="12"/>
  <c r="B19" i="12"/>
  <c r="J37" i="16"/>
  <c r="K38" i="11"/>
  <c r="Q54" i="11"/>
  <c r="O13" i="12"/>
  <c r="O19" i="12"/>
  <c r="R54" i="11"/>
  <c r="P13" i="12"/>
  <c r="P19" i="12"/>
  <c r="Q37" i="16"/>
  <c r="R38" i="11"/>
  <c r="C54" i="11"/>
  <c r="B37" i="16"/>
  <c r="G54" i="11"/>
  <c r="E13" i="12"/>
  <c r="E19" i="12"/>
  <c r="F37" i="16"/>
  <c r="G38" i="11"/>
  <c r="X22" i="11"/>
  <c r="O37" i="16"/>
  <c r="P38" i="11"/>
  <c r="N37" i="16"/>
  <c r="O38" i="11"/>
  <c r="S54" i="11"/>
  <c r="Q13" i="12"/>
  <c r="Q19" i="12"/>
  <c r="T37" i="16"/>
  <c r="U38" i="11"/>
  <c r="AB38" i="11"/>
  <c r="Z13" i="12"/>
  <c r="Z19" i="12"/>
  <c r="F54" i="11"/>
  <c r="D13" i="12"/>
  <c r="D19" i="12"/>
  <c r="L54" i="11"/>
  <c r="J13" i="12"/>
  <c r="J19" i="12"/>
  <c r="K37" i="16"/>
  <c r="L38" i="11"/>
  <c r="D37" i="16"/>
  <c r="E38" i="11"/>
  <c r="X54" i="11"/>
  <c r="V13" i="12"/>
  <c r="V19" i="12"/>
  <c r="W37" i="16"/>
  <c r="X38" i="11"/>
  <c r="H54" i="11"/>
  <c r="F13" i="12"/>
  <c r="F19" i="12"/>
  <c r="G37" i="16"/>
  <c r="H38" i="11"/>
  <c r="S37" i="16"/>
  <c r="T38" i="11"/>
  <c r="T54" i="11"/>
  <c r="R13" i="12"/>
  <c r="R19" i="12"/>
  <c r="X3" i="12"/>
  <c r="X40" i="12"/>
  <c r="Z54" i="11"/>
  <c r="Y37" i="16"/>
  <c r="C38" i="11"/>
  <c r="X15" i="15"/>
  <c r="X35" i="16"/>
  <c r="X28" i="16"/>
  <c r="X25" i="16"/>
  <c r="X20" i="15"/>
  <c r="X17" i="15"/>
  <c r="X20" i="16"/>
  <c r="X16" i="15"/>
  <c r="X19" i="16"/>
  <c r="X16" i="16"/>
  <c r="X15" i="16"/>
  <c r="X12" i="16"/>
  <c r="X13" i="12"/>
  <c r="X19" i="12"/>
  <c r="Z38" i="11"/>
  <c r="X24" i="16"/>
  <c r="Y25" i="11"/>
  <c r="X22" i="15"/>
  <c r="X30" i="16"/>
  <c r="X31" i="16"/>
  <c r="Y33" i="11"/>
  <c r="X10" i="2"/>
  <c r="Y51" i="11"/>
  <c r="W10" i="12"/>
  <c r="X18" i="16"/>
  <c r="X18" i="15"/>
  <c r="X14" i="16"/>
  <c r="X14" i="15"/>
  <c r="X28" i="15"/>
  <c r="X32" i="16"/>
  <c r="X10" i="15"/>
  <c r="X11" i="16"/>
  <c r="X27" i="16"/>
  <c r="X25" i="15"/>
  <c r="X34" i="16"/>
  <c r="X31" i="15"/>
  <c r="Y16" i="11"/>
  <c r="Y21" i="11"/>
  <c r="Y13" i="11"/>
  <c r="Y17" i="11"/>
  <c r="Y26" i="11"/>
  <c r="Y20" i="11"/>
  <c r="Y29" i="11"/>
  <c r="X9" i="16"/>
  <c r="X5" i="15"/>
  <c r="X8" i="16"/>
  <c r="W167" i="12"/>
  <c r="Y15" i="11"/>
  <c r="Y9" i="11"/>
  <c r="Y28" i="11"/>
  <c r="Y10" i="11"/>
  <c r="X33" i="16"/>
  <c r="X11" i="2"/>
  <c r="Y52" i="11"/>
  <c r="X12" i="2"/>
  <c r="Y53" i="11"/>
  <c r="X36" i="16"/>
  <c r="Y37" i="11"/>
  <c r="X21" i="16"/>
  <c r="X6" i="2"/>
  <c r="Y47" i="11"/>
  <c r="W6" i="12"/>
  <c r="X13" i="16"/>
  <c r="Y14" i="11"/>
  <c r="X4" i="2"/>
  <c r="Y45" i="11"/>
  <c r="X26" i="16"/>
  <c r="Y27" i="11"/>
  <c r="X8" i="2"/>
  <c r="Y49" i="11"/>
  <c r="Y12" i="11"/>
  <c r="X29" i="16"/>
  <c r="X9" i="2"/>
  <c r="Y50" i="11"/>
  <c r="X17" i="16"/>
  <c r="Y18" i="11"/>
  <c r="X5" i="2"/>
  <c r="Y46" i="11"/>
  <c r="Y19" i="11"/>
  <c r="N56" i="11"/>
  <c r="X11" i="11"/>
  <c r="W12" i="12"/>
  <c r="W206" i="12"/>
  <c r="W8" i="12"/>
  <c r="W128" i="12"/>
  <c r="W9" i="12"/>
  <c r="W146" i="12"/>
  <c r="W5" i="12"/>
  <c r="W76" i="12"/>
  <c r="W11" i="12"/>
  <c r="W186" i="12"/>
  <c r="W4" i="12"/>
  <c r="W58" i="12"/>
  <c r="W93" i="12"/>
  <c r="Y31" i="11"/>
  <c r="Y30" i="11"/>
  <c r="Y22" i="11"/>
  <c r="X37" i="11"/>
  <c r="X31" i="11"/>
  <c r="X34" i="11"/>
  <c r="X33" i="11"/>
  <c r="X29" i="11"/>
  <c r="X28" i="11"/>
  <c r="X27" i="11"/>
  <c r="X26" i="11"/>
  <c r="X25" i="11"/>
  <c r="X24" i="11"/>
  <c r="X23" i="11"/>
  <c r="X21" i="11"/>
  <c r="X20" i="11"/>
  <c r="X19" i="11"/>
  <c r="X18" i="11"/>
  <c r="X17" i="11"/>
  <c r="X16" i="11"/>
  <c r="X15" i="11"/>
  <c r="X14" i="11"/>
  <c r="X13" i="11"/>
  <c r="X12" i="11"/>
  <c r="X10" i="11"/>
  <c r="X9" i="11"/>
  <c r="X8" i="11"/>
  <c r="V26" i="15"/>
  <c r="V24" i="15"/>
  <c r="V28" i="16"/>
  <c r="V23" i="15"/>
  <c r="V21" i="15"/>
  <c r="V20" i="15"/>
  <c r="V25" i="16"/>
  <c r="V24" i="16"/>
  <c r="V22" i="15"/>
  <c r="V31" i="16"/>
  <c r="V30" i="16"/>
  <c r="V10" i="2"/>
  <c r="W51" i="11"/>
  <c r="V27" i="16"/>
  <c r="V25" i="15"/>
  <c r="U167" i="12"/>
  <c r="V26" i="16"/>
  <c r="V8" i="2"/>
  <c r="V29" i="16"/>
  <c r="V9" i="2"/>
  <c r="W50" i="11"/>
  <c r="U9" i="12"/>
  <c r="U146" i="12"/>
  <c r="U93" i="12"/>
  <c r="W49" i="11"/>
  <c r="V13" i="2"/>
  <c r="X7" i="16"/>
  <c r="X7" i="15"/>
  <c r="U8" i="12"/>
  <c r="U128" i="12"/>
  <c r="Y8" i="11"/>
  <c r="X32" i="15"/>
  <c r="X10" i="16"/>
  <c r="Y11" i="11"/>
  <c r="X3" i="2"/>
  <c r="W54" i="11"/>
  <c r="U13" i="12"/>
  <c r="U19" i="12"/>
  <c r="V37" i="16"/>
  <c r="X22" i="16"/>
  <c r="X23" i="16"/>
  <c r="Y24" i="11"/>
  <c r="X7" i="2"/>
  <c r="Y48" i="11"/>
  <c r="W7" i="12"/>
  <c r="W111" i="12"/>
  <c r="Y23" i="11"/>
  <c r="W38" i="11"/>
  <c r="Y44" i="11"/>
  <c r="X13" i="2"/>
  <c r="I32" i="15"/>
  <c r="W3" i="12"/>
  <c r="W40" i="12"/>
  <c r="Y54" i="11"/>
  <c r="X37" i="16"/>
  <c r="V32" i="15"/>
  <c r="E32" i="15"/>
  <c r="G32" i="15"/>
  <c r="J32" i="15"/>
  <c r="D32" i="15"/>
  <c r="C32" i="15"/>
  <c r="H32" i="15"/>
  <c r="F32" i="15"/>
  <c r="W13" i="12"/>
  <c r="W19" i="12"/>
  <c r="Y38" i="11"/>
  <c r="Z4" i="15"/>
  <c r="Z19" i="15"/>
  <c r="Z13" i="15"/>
  <c r="Z9" i="15"/>
  <c r="Z8" i="15"/>
  <c r="Z7" i="16"/>
  <c r="Z7" i="15"/>
  <c r="Z27" i="15"/>
  <c r="Z12" i="16"/>
  <c r="AA13" i="11"/>
  <c r="Z16" i="16"/>
  <c r="AA17" i="11"/>
  <c r="Z24" i="15"/>
  <c r="Z22" i="16"/>
  <c r="Z7" i="2"/>
  <c r="AA48" i="11"/>
  <c r="Z23" i="16"/>
  <c r="AA24" i="11"/>
  <c r="Z16" i="15"/>
  <c r="Z11" i="15"/>
  <c r="Z11" i="16"/>
  <c r="Z10" i="15"/>
  <c r="Z3" i="2"/>
  <c r="AA44" i="11"/>
  <c r="Z10" i="16"/>
  <c r="AA11" i="11"/>
  <c r="AA8" i="11"/>
  <c r="Z28" i="15"/>
  <c r="Z32" i="16"/>
  <c r="Y3" i="12"/>
  <c r="Y40" i="12"/>
  <c r="Y7" i="12"/>
  <c r="Y111" i="12"/>
  <c r="Z28" i="16"/>
  <c r="Z25" i="15"/>
  <c r="AA23" i="11"/>
  <c r="Z19" i="16"/>
  <c r="Z18" i="15"/>
  <c r="Z14" i="16"/>
  <c r="Z14" i="15"/>
  <c r="Z4" i="2"/>
  <c r="AA45" i="11"/>
  <c r="Z13" i="16"/>
  <c r="AA14" i="11"/>
  <c r="AA12" i="11"/>
  <c r="Z11" i="2"/>
  <c r="Z33" i="16"/>
  <c r="Y4" i="12"/>
  <c r="Y58" i="12"/>
  <c r="Z29" i="16"/>
  <c r="Z9" i="2"/>
  <c r="AA50" i="11"/>
  <c r="AA29" i="11"/>
  <c r="Z32" i="15"/>
  <c r="AA20" i="11"/>
  <c r="Z21" i="16"/>
  <c r="AA22" i="11"/>
  <c r="Z6" i="2"/>
  <c r="AA47" i="11"/>
  <c r="Z5" i="2"/>
  <c r="AA46" i="11"/>
  <c r="Z17" i="16"/>
  <c r="AA18" i="11"/>
  <c r="AA15" i="11"/>
  <c r="AA52" i="11"/>
  <c r="Y5" i="12"/>
  <c r="Y76" i="12"/>
  <c r="Y6" i="12"/>
  <c r="Y93" i="12"/>
  <c r="Z13" i="2"/>
  <c r="AA54" i="11"/>
  <c r="AA30" i="11"/>
  <c r="AA31" i="11"/>
  <c r="Z37" i="16"/>
  <c r="AA38" i="11"/>
  <c r="Y9" i="12"/>
  <c r="Y146" i="12"/>
  <c r="Y13" i="12"/>
  <c r="Y19" i="12"/>
  <c r="AE20" i="15"/>
  <c r="AB24" i="16"/>
  <c r="AB25" i="16"/>
  <c r="AC26" i="11"/>
  <c r="AB22" i="15"/>
  <c r="AB26" i="16"/>
  <c r="AC27" i="11"/>
  <c r="AC25" i="11"/>
  <c r="AA8" i="12"/>
  <c r="AA128" i="12"/>
  <c r="AF27" i="11"/>
  <c r="AB8" i="2"/>
  <c r="AC49" i="11"/>
  <c r="AB35" i="16"/>
  <c r="AB16" i="16"/>
  <c r="AB8" i="16"/>
  <c r="AB19" i="15"/>
  <c r="AB7" i="16"/>
  <c r="AB14" i="16"/>
  <c r="AB28" i="16"/>
  <c r="AC36" i="11"/>
  <c r="AB19" i="16"/>
  <c r="AB12" i="16"/>
  <c r="AB34" i="16"/>
  <c r="AB31" i="15"/>
  <c r="AC8" i="11"/>
  <c r="AB10" i="2"/>
  <c r="AC51" i="11"/>
  <c r="AB30" i="16"/>
  <c r="AB31" i="16"/>
  <c r="AC33" i="11"/>
  <c r="AB22" i="16"/>
  <c r="AB7" i="2"/>
  <c r="AC48" i="11"/>
  <c r="AB23" i="16"/>
  <c r="AC24" i="11"/>
  <c r="AB20" i="16"/>
  <c r="AB10" i="15"/>
  <c r="AB11" i="16"/>
  <c r="AB27" i="16"/>
  <c r="AB25" i="15"/>
  <c r="AC9" i="11"/>
  <c r="AC29" i="11"/>
  <c r="AB32" i="16"/>
  <c r="AB28" i="15"/>
  <c r="AC15" i="11"/>
  <c r="AB9" i="16"/>
  <c r="AC17" i="11"/>
  <c r="AA10" i="12"/>
  <c r="AA167" i="12"/>
  <c r="AA7" i="12"/>
  <c r="AA111" i="12"/>
  <c r="AC20" i="11"/>
  <c r="AC13" i="11"/>
  <c r="AB9" i="2"/>
  <c r="AC50" i="11"/>
  <c r="AB29" i="16"/>
  <c r="AB13" i="16"/>
  <c r="AC14" i="11"/>
  <c r="AB4" i="2"/>
  <c r="AC45" i="11"/>
  <c r="AC10" i="11"/>
  <c r="AB11" i="2"/>
  <c r="AC52" i="11"/>
  <c r="AB33" i="16"/>
  <c r="AC28" i="11"/>
  <c r="AC21" i="11"/>
  <c r="AC23" i="11"/>
  <c r="AB12" i="2"/>
  <c r="AC53" i="11"/>
  <c r="AB36" i="16"/>
  <c r="AC37" i="11"/>
  <c r="AE23" i="15"/>
  <c r="AC12" i="11"/>
  <c r="AA12" i="12"/>
  <c r="AA206" i="12"/>
  <c r="AA4" i="12"/>
  <c r="AA58" i="12"/>
  <c r="AC35" i="11"/>
  <c r="AC34" i="11"/>
  <c r="AC30" i="11"/>
  <c r="AC31" i="11"/>
  <c r="AF31" i="11"/>
  <c r="AF14" i="11"/>
  <c r="AA11" i="12"/>
  <c r="AA186" i="12"/>
  <c r="AF34" i="11"/>
  <c r="AA9" i="12"/>
  <c r="AA146" i="12"/>
  <c r="AF30" i="11"/>
  <c r="AF37" i="11"/>
  <c r="AB15" i="16"/>
  <c r="AB14" i="15"/>
  <c r="AB18" i="16"/>
  <c r="AB18" i="15"/>
  <c r="AB5" i="2"/>
  <c r="AC46" i="11"/>
  <c r="AB17" i="16"/>
  <c r="AC18" i="11"/>
  <c r="AC16" i="11"/>
  <c r="AC19" i="11"/>
  <c r="AB21" i="16"/>
  <c r="AC22" i="11"/>
  <c r="AB6" i="2"/>
  <c r="AA5" i="12"/>
  <c r="AA76" i="12"/>
  <c r="AA6" i="12"/>
  <c r="AA93" i="12"/>
  <c r="AC47" i="11"/>
  <c r="AF18" i="11"/>
  <c r="AF22" i="11"/>
  <c r="AC21" i="15"/>
  <c r="AD21" i="15"/>
  <c r="AE21" i="15"/>
  <c r="AC25" i="16"/>
  <c r="AC29" i="15"/>
  <c r="AC26" i="15"/>
  <c r="AC17" i="15"/>
  <c r="AC20" i="15"/>
  <c r="AC12" i="15"/>
  <c r="AD26" i="11"/>
  <c r="AE26" i="11"/>
  <c r="AF26" i="11"/>
  <c r="AD25" i="16"/>
  <c r="AC4" i="15"/>
  <c r="AC23" i="15"/>
  <c r="AE25" i="16"/>
  <c r="AD26" i="16"/>
  <c r="AC34" i="16"/>
  <c r="AD34" i="16"/>
  <c r="AE34" i="16"/>
  <c r="AD29" i="15"/>
  <c r="AE29" i="15"/>
  <c r="AC27" i="16"/>
  <c r="AC15" i="15"/>
  <c r="AC24" i="15"/>
  <c r="AC5" i="15"/>
  <c r="AC22" i="15"/>
  <c r="AC24" i="16"/>
  <c r="AC20" i="16"/>
  <c r="AD17" i="15"/>
  <c r="AE17" i="15"/>
  <c r="AC7" i="16"/>
  <c r="AD4" i="15"/>
  <c r="AC15" i="16"/>
  <c r="AD12" i="15"/>
  <c r="AE12" i="15"/>
  <c r="AC30" i="16"/>
  <c r="AD30" i="16"/>
  <c r="AC31" i="16"/>
  <c r="AD33" i="11"/>
  <c r="AE33" i="11"/>
  <c r="AF33" i="11"/>
  <c r="AC10" i="2"/>
  <c r="AD51" i="11"/>
  <c r="AD26" i="15"/>
  <c r="AC11" i="15"/>
  <c r="AD16" i="11"/>
  <c r="AE16" i="11"/>
  <c r="AF16" i="11"/>
  <c r="AD15" i="16"/>
  <c r="AE15" i="16"/>
  <c r="AC28" i="16"/>
  <c r="AD24" i="15"/>
  <c r="AC14" i="16"/>
  <c r="AD11" i="15"/>
  <c r="AB10" i="12"/>
  <c r="AB167" i="12"/>
  <c r="AE51" i="11"/>
  <c r="AF51" i="11"/>
  <c r="AD31" i="16"/>
  <c r="AE30" i="16"/>
  <c r="AE31" i="16"/>
  <c r="AE4" i="15"/>
  <c r="AD21" i="11"/>
  <c r="AE21" i="11"/>
  <c r="AF21" i="11"/>
  <c r="AD20" i="16"/>
  <c r="AE20" i="16"/>
  <c r="AD25" i="11"/>
  <c r="AF25" i="11"/>
  <c r="AC18" i="16"/>
  <c r="AD15" i="15"/>
  <c r="AD28" i="11"/>
  <c r="AF28" i="11"/>
  <c r="AE26" i="15"/>
  <c r="AD8" i="11"/>
  <c r="AE8" i="11"/>
  <c r="AF8" i="11"/>
  <c r="AD7" i="16"/>
  <c r="AC8" i="2"/>
  <c r="AD49" i="11"/>
  <c r="AE49" i="11"/>
  <c r="AF49" i="11"/>
  <c r="AC26" i="16"/>
  <c r="AD27" i="11"/>
  <c r="AB8" i="12"/>
  <c r="AB128" i="12"/>
  <c r="AC8" i="16"/>
  <c r="AD5" i="15"/>
  <c r="AE5" i="15"/>
  <c r="AC25" i="15"/>
  <c r="AE7" i="16"/>
  <c r="AE24" i="15"/>
  <c r="AE25" i="15"/>
  <c r="AD25" i="15"/>
  <c r="AD9" i="11"/>
  <c r="AE9" i="11"/>
  <c r="AF9" i="11"/>
  <c r="AD8" i="16"/>
  <c r="AE8" i="16"/>
  <c r="AE15" i="15"/>
  <c r="AE11" i="15"/>
  <c r="AD29" i="11"/>
  <c r="AE29" i="11"/>
  <c r="AF29" i="11"/>
  <c r="AD28" i="16"/>
  <c r="AE28" i="16"/>
  <c r="AD19" i="11"/>
  <c r="AE19" i="11"/>
  <c r="AF19" i="11"/>
  <c r="AD18" i="16"/>
  <c r="AD15" i="11"/>
  <c r="AE15" i="11"/>
  <c r="AF15" i="11"/>
  <c r="AD14" i="16"/>
  <c r="AC29" i="16"/>
  <c r="AC9" i="2"/>
  <c r="AD50" i="11"/>
  <c r="AE50" i="11"/>
  <c r="AF50" i="11"/>
  <c r="AE27" i="16"/>
  <c r="AE29" i="16"/>
  <c r="AD29" i="16"/>
  <c r="AE24" i="16"/>
  <c r="AE26" i="16"/>
  <c r="AD30" i="11"/>
  <c r="AB9" i="12"/>
  <c r="AB146" i="12"/>
  <c r="AD31" i="11"/>
  <c r="AE18" i="16"/>
  <c r="AE14" i="16"/>
  <c r="AC13" i="15"/>
  <c r="AC6" i="15"/>
  <c r="AD13" i="15"/>
  <c r="AC16" i="16"/>
  <c r="AC14" i="15"/>
  <c r="AD6" i="15"/>
  <c r="AC9" i="16"/>
  <c r="AC7" i="15"/>
  <c r="AC30" i="15"/>
  <c r="AC19" i="15"/>
  <c r="AC8" i="15"/>
  <c r="AC16" i="15"/>
  <c r="AC17" i="16"/>
  <c r="AD18" i="11"/>
  <c r="AB5" i="12"/>
  <c r="AB76" i="12"/>
  <c r="AC5" i="2"/>
  <c r="AD46" i="11"/>
  <c r="AE46" i="11"/>
  <c r="AF46" i="11"/>
  <c r="AD16" i="16"/>
  <c r="AD17" i="11"/>
  <c r="AE17" i="11"/>
  <c r="AF17" i="11"/>
  <c r="AE13" i="15"/>
  <c r="AE14" i="15"/>
  <c r="AD14" i="15"/>
  <c r="AC9" i="15"/>
  <c r="AC3" i="2"/>
  <c r="AD44" i="11"/>
  <c r="AE44" i="11"/>
  <c r="AF44" i="11"/>
  <c r="AC10" i="16"/>
  <c r="AD11" i="11"/>
  <c r="AB3" i="12"/>
  <c r="AB40" i="12"/>
  <c r="AD9" i="16"/>
  <c r="AD10" i="11"/>
  <c r="AE10" i="11"/>
  <c r="AF10" i="11"/>
  <c r="AE6" i="15"/>
  <c r="AE7" i="15"/>
  <c r="AD7" i="15"/>
  <c r="AC27" i="15"/>
  <c r="AD30" i="15"/>
  <c r="AC31" i="15"/>
  <c r="AC35" i="16"/>
  <c r="AC7" i="2"/>
  <c r="AD48" i="11"/>
  <c r="AE48" i="11"/>
  <c r="AF48" i="11"/>
  <c r="AC22" i="16"/>
  <c r="AC23" i="16"/>
  <c r="AD24" i="11"/>
  <c r="AB7" i="12"/>
  <c r="AB111" i="12"/>
  <c r="AC11" i="16"/>
  <c r="AC10" i="15"/>
  <c r="AD8" i="15"/>
  <c r="AC19" i="16"/>
  <c r="AD16" i="15"/>
  <c r="AC18" i="15"/>
  <c r="AE16" i="16"/>
  <c r="AE17" i="16"/>
  <c r="AD17" i="16"/>
  <c r="AD9" i="15"/>
  <c r="AE9" i="15"/>
  <c r="AC12" i="16"/>
  <c r="AE9" i="16"/>
  <c r="AE10" i="16"/>
  <c r="AD10" i="16"/>
  <c r="AD27" i="15"/>
  <c r="AC28" i="15"/>
  <c r="AC32" i="16"/>
  <c r="AD32" i="16"/>
  <c r="AC36" i="16"/>
  <c r="AD37" i="11"/>
  <c r="AB12" i="12"/>
  <c r="AB206" i="12"/>
  <c r="AC12" i="2"/>
  <c r="AD53" i="11"/>
  <c r="AE53" i="11"/>
  <c r="AF53" i="11"/>
  <c r="AD35" i="16"/>
  <c r="AD36" i="11"/>
  <c r="AE36" i="11"/>
  <c r="AF36" i="11"/>
  <c r="AE30" i="15"/>
  <c r="AE31" i="15"/>
  <c r="AD31" i="15"/>
  <c r="AD23" i="11"/>
  <c r="AE23" i="11"/>
  <c r="AF23" i="11"/>
  <c r="AD22" i="16"/>
  <c r="AE8" i="15"/>
  <c r="AE10" i="15"/>
  <c r="AC13" i="16"/>
  <c r="AD14" i="11"/>
  <c r="AB4" i="12"/>
  <c r="AB58" i="12"/>
  <c r="AC4" i="2"/>
  <c r="AD12" i="11"/>
  <c r="AE12" i="11"/>
  <c r="AF12" i="11"/>
  <c r="AD11" i="16"/>
  <c r="AD10" i="15"/>
  <c r="AE16" i="15"/>
  <c r="AE18" i="15"/>
  <c r="AE19" i="15"/>
  <c r="AD18" i="15"/>
  <c r="AD19" i="15"/>
  <c r="AC6" i="2"/>
  <c r="AD47" i="11"/>
  <c r="AE47" i="11"/>
  <c r="AF47" i="11"/>
  <c r="AC21" i="16"/>
  <c r="AD22" i="11"/>
  <c r="AB6" i="12"/>
  <c r="AB93" i="12"/>
  <c r="AD20" i="11"/>
  <c r="AE20" i="11"/>
  <c r="AF20" i="11"/>
  <c r="AD19" i="16"/>
  <c r="AD13" i="11"/>
  <c r="AE13" i="11"/>
  <c r="AF13" i="11"/>
  <c r="AD12" i="16"/>
  <c r="AE12" i="16"/>
  <c r="AD33" i="16"/>
  <c r="AE32" i="16"/>
  <c r="AE33" i="16"/>
  <c r="AC11" i="2"/>
  <c r="AD52" i="11"/>
  <c r="AE52" i="11"/>
  <c r="AF52" i="11"/>
  <c r="AC33" i="16"/>
  <c r="AE27" i="15"/>
  <c r="AE28" i="15"/>
  <c r="AD28" i="15"/>
  <c r="AC32" i="15"/>
  <c r="AD32" i="15"/>
  <c r="AE32" i="15"/>
  <c r="AE35" i="16"/>
  <c r="AE36" i="16"/>
  <c r="AD36" i="16"/>
  <c r="AE22" i="16"/>
  <c r="AE23" i="16"/>
  <c r="AD23" i="16"/>
  <c r="AF24" i="11"/>
  <c r="AD45" i="11"/>
  <c r="AE45" i="11"/>
  <c r="AF45" i="11"/>
  <c r="AE11" i="16"/>
  <c r="AE19" i="16"/>
  <c r="AE21" i="16"/>
  <c r="AD21" i="16"/>
  <c r="AE13" i="16"/>
  <c r="AD13" i="16"/>
  <c r="AD34" i="11"/>
  <c r="AB11" i="12"/>
  <c r="AB186" i="12"/>
  <c r="AD35" i="11"/>
  <c r="AE35" i="11"/>
  <c r="AF35" i="11"/>
  <c r="AC13" i="2"/>
  <c r="AC37" i="16"/>
  <c r="AD38" i="11"/>
  <c r="AB13" i="12"/>
  <c r="AB19" i="12"/>
  <c r="AD37" i="16"/>
  <c r="AE37" i="16"/>
  <c r="AD54" i="11"/>
  <c r="AE54" i="11"/>
  <c r="AF54" i="11"/>
  <c r="AB7" i="15"/>
  <c r="AB3" i="2"/>
  <c r="AB13" i="2"/>
  <c r="AB37" i="16"/>
  <c r="AC38" i="11"/>
  <c r="AF38" i="11"/>
  <c r="AB10" i="16"/>
  <c r="AC11" i="11"/>
  <c r="AF11" i="11"/>
  <c r="AA13" i="12"/>
  <c r="AA19" i="12"/>
  <c r="AC54" i="11"/>
  <c r="AB32" i="15"/>
  <c r="AA3" i="12"/>
  <c r="AA40" i="12"/>
  <c r="AC44" i="11"/>
</calcChain>
</file>

<file path=xl/sharedStrings.xml><?xml version="1.0" encoding="utf-8"?>
<sst xmlns="http://schemas.openxmlformats.org/spreadsheetml/2006/main" count="633" uniqueCount="118">
  <si>
    <t>T1</t>
  </si>
  <si>
    <t>T2</t>
  </si>
  <si>
    <t>T3</t>
  </si>
  <si>
    <t>T4</t>
  </si>
  <si>
    <t>INDICE GLOBAL</t>
  </si>
  <si>
    <t>TRANSPORT ET ENTREPOSAGE (49 à 53)</t>
  </si>
  <si>
    <t xml:space="preserve">   HÉBERGEMENT ET RESTAURATION (55 &amp;56)</t>
  </si>
  <si>
    <t>INFORMATION ET COMMUNICATION (58 à 63)</t>
  </si>
  <si>
    <t xml:space="preserve">   FINANCE ET ASSURANCE (64 à 66)</t>
  </si>
  <si>
    <t>IMMOBILIER (68)</t>
  </si>
  <si>
    <t xml:space="preserve">   ACTIVITÉS SPÉCIALISÉES, SCIENTIFIQUES ET TECHNIQUES (69 à 75)</t>
  </si>
  <si>
    <t>ACTIVITÉS DES SERVICES DE SOUTIEN ET DE BUREAU (77 à 82)</t>
  </si>
  <si>
    <t xml:space="preserve">   ENSEIGNEMENT (85)</t>
  </si>
  <si>
    <t>ACTIVITÉS POUR LA SANTÉ HUMAINE ET L’ACTION SOCIALE (86 à 88)</t>
  </si>
  <si>
    <t xml:space="preserve">   ACTIVITÉS ARTISTIQUES, SPORTIVES ET RÉCRÉATIVES (90 à 93)</t>
  </si>
  <si>
    <t>T1_2018</t>
  </si>
  <si>
    <t>BRANCHES REGROUPEES</t>
  </si>
  <si>
    <t>ENSEMBLE</t>
  </si>
  <si>
    <t>T2_2018</t>
  </si>
  <si>
    <t>T3_2018</t>
  </si>
  <si>
    <t>T4_2018</t>
  </si>
  <si>
    <t>T1_2019</t>
  </si>
  <si>
    <t>T2-2019</t>
  </si>
  <si>
    <t>T3-2019</t>
  </si>
  <si>
    <t>T4-2019</t>
  </si>
  <si>
    <t>T1-2020</t>
  </si>
  <si>
    <t>SECTIONS</t>
  </si>
  <si>
    <t>T2-2020</t>
  </si>
  <si>
    <t>T3-2020</t>
  </si>
  <si>
    <t>TRANSPORTS TERRESTRES (49)</t>
  </si>
  <si>
    <t>TRANSPORTS PAR EAU (50)</t>
  </si>
  <si>
    <t>ENTREPOSAGE ET ACTIVITÉS DES AUXILIAIRES DE TRANSPORT (52)</t>
  </si>
  <si>
    <t>HEBERGEMENT (55)</t>
  </si>
  <si>
    <t>RESTAURATION ET DEBITS DE BOISSON (56)</t>
  </si>
  <si>
    <t>PROGRAMMATION TELEVISUELLE ; RADIODIFFUSION (60)</t>
  </si>
  <si>
    <t>TÉLÉCOMMUNICATIONS (61)</t>
  </si>
  <si>
    <t>ACTIVITÉS INFORMATIQUES : CONSEIL, PROGRAMMATION (62)</t>
  </si>
  <si>
    <t>ACTIVITES FINANCIERES (64)</t>
  </si>
  <si>
    <t>ASSURANCE (65)</t>
  </si>
  <si>
    <t>ACTIVITÉS D'AUXILIAIRES FINANCIERS ET D'ASSURANCE (66)</t>
  </si>
  <si>
    <t>ACTIVITÉS D'ARCHITECTURE, D'INGENIERIE ET TECHNIQUES (71)</t>
  </si>
  <si>
    <t>PUBLICITE ET ETUDES DE MARCHE (73)</t>
  </si>
  <si>
    <t>LOCATION ET LOCATION-BAIL (77)</t>
  </si>
  <si>
    <t>ENQUETES ET SECURITE (80)</t>
  </si>
  <si>
    <t>ORGANISATION DE JEUX DE HASARD ET D'ARGENT (92)</t>
  </si>
  <si>
    <t>ACTIVITÉS  SPORTIVES, RÉCRÉATIVES ET DE LOISIRS (93)</t>
  </si>
  <si>
    <t>ENSEIGNEMENT (85)</t>
  </si>
  <si>
    <t>T4-2020</t>
  </si>
  <si>
    <t>Pondération</t>
  </si>
  <si>
    <t>T1-2021</t>
  </si>
  <si>
    <t>T2-2021</t>
  </si>
  <si>
    <t>T3-2021</t>
  </si>
  <si>
    <t>T4-2021</t>
  </si>
  <si>
    <t>²</t>
  </si>
  <si>
    <t>PUBLICATION DES DONNEES DE L'ICAB/SERVICES</t>
  </si>
  <si>
    <t xml:space="preserve">PUBLICATION PAR BRANCHES </t>
  </si>
  <si>
    <t>PONDERATIONS</t>
  </si>
  <si>
    <t>PUBLICATION PAR BRANCHES REGROUPEES</t>
  </si>
  <si>
    <t>Graphique 9: Evolution du volume d’activités du secteur d'hébergement et de la restauration</t>
  </si>
  <si>
    <t>Graphique 10: Evolution du volume d’activités du secteur d'information et de la communication</t>
  </si>
  <si>
    <t>Graphique 11: Evolution du volume d’activité des activités financières et des assurances</t>
  </si>
  <si>
    <t>Graphique 12: Evolution du volume d’activité du secteur immobilier</t>
  </si>
  <si>
    <t>Graphique 13: Evolution du volume d’activité du secteur d’activités spécialisées, scientifiques et techniques</t>
  </si>
  <si>
    <t>Graphique 14: Evolution du volume d’activité du secteur des activités des services de soutien et de bureau</t>
  </si>
  <si>
    <t>Graphique 15: Evolution du volume d’activité du secteur des activités pour la santé humaine et l’action sociale</t>
  </si>
  <si>
    <t>Graphique 16: Evolution du volume d’activité du secteur des activités artistiques, sportives et récréatives</t>
  </si>
  <si>
    <t>ACTIVITES  IMMOBILIERES (68)</t>
  </si>
  <si>
    <t>ACTIVITÉS POUR  LA SANTÉ HUMAINE (86)</t>
  </si>
  <si>
    <t>T1 2018</t>
  </si>
  <si>
    <t>T2 2018</t>
  </si>
  <si>
    <t>T3 2018</t>
  </si>
  <si>
    <t>T4 2018</t>
  </si>
  <si>
    <t>T1 2019</t>
  </si>
  <si>
    <t>T2 2019</t>
  </si>
  <si>
    <t>T3 2019</t>
  </si>
  <si>
    <t>T4 2019</t>
  </si>
  <si>
    <t>T1 2020</t>
  </si>
  <si>
    <t>T2 2020</t>
  </si>
  <si>
    <t>T3 2020</t>
  </si>
  <si>
    <t>T4 2020</t>
  </si>
  <si>
    <t>T1 2021</t>
  </si>
  <si>
    <t>T2 2021</t>
  </si>
  <si>
    <t>T3 2021</t>
  </si>
  <si>
    <t>T4 2021</t>
  </si>
  <si>
    <t>T1 2022</t>
  </si>
  <si>
    <t>T2 2022</t>
  </si>
  <si>
    <t>T3 2022</t>
  </si>
  <si>
    <t>Graphique 8: Evolution du volume d’activités du secteur du transport et d’entreposage</t>
  </si>
  <si>
    <t>ACTIVITÉS ARTISTIQUES, SPORTIVES ET RÉCRÉATIVES (90 à 93)</t>
  </si>
  <si>
    <t>ACTIVITÉS SPÉCIALISÉES, SCIENTIFIQUES ET TECHNIQUES (69 à 75)</t>
  </si>
  <si>
    <t>T4 2022</t>
  </si>
  <si>
    <t>T1-2022</t>
  </si>
  <si>
    <t>T2-2022</t>
  </si>
  <si>
    <t>T3-2022</t>
  </si>
  <si>
    <t>T4-2022</t>
  </si>
  <si>
    <t>CONTRIBUTION ANNUEL</t>
  </si>
  <si>
    <t>VARIATION EN GLISSEMENT ANNUEL</t>
  </si>
  <si>
    <t>T1-2023</t>
  </si>
  <si>
    <t>T1 2023</t>
  </si>
  <si>
    <t>Graphique 14: ENSEIGNEMENT</t>
  </si>
  <si>
    <t>GLISSEMENT ANNUEL</t>
  </si>
  <si>
    <t>T2 2023</t>
  </si>
  <si>
    <t>T2-2023</t>
  </si>
  <si>
    <t>Graphique 7 :Evolution de l'Indice du chiffre d'affaires de T1-2018 à T2-2023 (Volet Services)</t>
  </si>
  <si>
    <t>FINANCE ET ASSURANCE (64 à 66)</t>
  </si>
  <si>
    <t>HÉBERGEMENT ET RESTAURATION (55 &amp;56)</t>
  </si>
  <si>
    <t>T3-2023</t>
  </si>
  <si>
    <t>T3 2023</t>
  </si>
  <si>
    <t>T4 2023</t>
  </si>
  <si>
    <t>T4-2023</t>
  </si>
  <si>
    <t>T1 2024</t>
  </si>
  <si>
    <t>T1-2024</t>
  </si>
  <si>
    <t>T2-2024</t>
  </si>
  <si>
    <t>T2 2024</t>
  </si>
  <si>
    <t>T3 2024</t>
  </si>
  <si>
    <t>T3-2024</t>
  </si>
  <si>
    <t>VARIATION EN GLISSEMENT ANNUEL T3 2024</t>
  </si>
  <si>
    <t>CONTRIBUTION T3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</si>
</sst>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"/>
    <numFmt numFmtId="165" formatCode="0.0"/>
    <numFmt numFmtId="166" formatCode="0.0%"/>
  </numFmts>
  <fonts count="3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 Black"/>
      <family val="2"/>
    </font>
    <font>
      <sz val="8"/>
      <name val="Arial Black"/>
      <family val="2"/>
    </font>
    <font>
      <sz val="10"/>
      <color indexed="12"/>
      <name val="Arial Black"/>
      <family val="2"/>
    </font>
    <font>
      <b/>
      <sz val="8"/>
      <name val="Arial Black"/>
      <family val="2"/>
    </font>
    <font>
      <sz val="9"/>
      <name val="Arial Black"/>
      <family val="2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 Black"/>
      <family val="2"/>
    </font>
    <font>
      <b/>
      <sz val="8"/>
      <color theme="1"/>
      <name val="Arial Black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2"/>
      <color indexed="10"/>
      <name val="Arial Black"/>
      <family val="2"/>
    </font>
    <font>
      <sz val="12"/>
      <name val="Arial Black"/>
      <family val="2"/>
    </font>
    <font>
      <b/>
      <sz val="12"/>
      <name val="Arial Black"/>
      <family val="2"/>
    </font>
    <font>
      <b/>
      <sz val="12"/>
      <color indexed="12"/>
      <name val="Arial Black"/>
      <family val="2"/>
    </font>
    <font>
      <sz val="10"/>
      <name val="Arial Black"/>
      <family val="2"/>
    </font>
    <font>
      <b/>
      <sz val="12"/>
      <color theme="1"/>
      <name val="Calibri Light"/>
      <family val="2"/>
    </font>
    <font>
      <b/>
      <sz val="10"/>
      <color rgb="FF44546A"/>
      <name val="Calibri Light"/>
      <family val="2"/>
    </font>
    <font>
      <b/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b/>
      <sz val="10"/>
      <color theme="1"/>
      <name val="Calibri Light"/>
      <family val="2"/>
    </font>
    <font>
      <b/>
      <sz val="10"/>
      <name val="Arial "/>
    </font>
    <font>
      <sz val="8"/>
      <color theme="1"/>
      <name val="Arial Black"/>
      <family val="2"/>
    </font>
    <font>
      <b/>
      <sz val="9"/>
      <color rgb="FFFF0000"/>
      <name val="Arial"/>
      <family val="2"/>
    </font>
    <font>
      <sz val="11"/>
      <color rgb="FFFF0000"/>
      <name val="Calibri"/>
      <family val="2"/>
      <scheme val="minor"/>
    </font>
    <font>
      <b/>
      <sz val="8"/>
      <color rgb="FFFF0000"/>
      <name val="Arial Black"/>
      <family val="2"/>
    </font>
  </fonts>
  <fills count="12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39997558519241921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0" fontId="8" fillId="0" borderId="0"/>
    <xf numFmtId="0" fontId="1" fillId="0" borderId="0"/>
    <xf numFmtId="0" fontId="8" fillId="0" borderId="0"/>
    <xf numFmtId="9" fontId="8" fillId="0" borderId="0" applyFont="0" applyFill="0" applyBorder="0" applyAlignment="0" applyProtection="0"/>
  </cellStyleXfs>
  <cellXfs count="162">
    <xf numFmtId="0" fontId="0" fillId="0" borderId="0" xfId="0"/>
    <xf numFmtId="165" fontId="3" fillId="4" borderId="1" xfId="0" applyNumberFormat="1" applyFont="1" applyFill="1" applyBorder="1" applyAlignment="1">
      <alignment horizontal="right" wrapText="1" indent="1"/>
    </xf>
    <xf numFmtId="164" fontId="3" fillId="4" borderId="1" xfId="0" applyNumberFormat="1" applyFont="1" applyFill="1" applyBorder="1" applyAlignment="1">
      <alignment horizontal="right" wrapText="1" indent="1"/>
    </xf>
    <xf numFmtId="165" fontId="3" fillId="3" borderId="1" xfId="0" applyNumberFormat="1" applyFont="1" applyFill="1" applyBorder="1" applyAlignment="1">
      <alignment horizontal="right" wrapText="1" indent="1"/>
    </xf>
    <xf numFmtId="165" fontId="0" fillId="0" borderId="0" xfId="0" applyNumberFormat="1"/>
    <xf numFmtId="0" fontId="7" fillId="0" borderId="1" xfId="0" applyFont="1" applyBorder="1"/>
    <xf numFmtId="2" fontId="0" fillId="0" borderId="0" xfId="0" applyNumberFormat="1"/>
    <xf numFmtId="0" fontId="3" fillId="4" borderId="1" xfId="0" applyFont="1" applyFill="1" applyBorder="1"/>
    <xf numFmtId="0" fontId="2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wrapText="1"/>
    </xf>
    <xf numFmtId="0" fontId="6" fillId="4" borderId="1" xfId="0" applyFont="1" applyFill="1" applyBorder="1"/>
    <xf numFmtId="0" fontId="4" fillId="0" borderId="0" xfId="0" applyFont="1" applyAlignment="1">
      <alignment horizontal="left" vertical="top"/>
    </xf>
    <xf numFmtId="165" fontId="10" fillId="0" borderId="1" xfId="0" applyNumberFormat="1" applyFont="1" applyBorder="1"/>
    <xf numFmtId="0" fontId="0" fillId="0" borderId="0" xfId="0" applyAlignment="1">
      <alignment wrapText="1"/>
    </xf>
    <xf numFmtId="0" fontId="11" fillId="0" borderId="1" xfId="0" applyFont="1" applyBorder="1"/>
    <xf numFmtId="0" fontId="12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2" fontId="0" fillId="0" borderId="1" xfId="0" applyNumberFormat="1" applyBorder="1" applyAlignment="1">
      <alignment wrapText="1"/>
    </xf>
    <xf numFmtId="2" fontId="0" fillId="0" borderId="1" xfId="0" applyNumberFormat="1" applyBorder="1"/>
    <xf numFmtId="0" fontId="3" fillId="0" borderId="0" xfId="1" applyFont="1"/>
    <xf numFmtId="0" fontId="3" fillId="0" borderId="0" xfId="1" applyFont="1" applyAlignment="1">
      <alignment horizontal="center"/>
    </xf>
    <xf numFmtId="0" fontId="13" fillId="0" borderId="0" xfId="1" applyFont="1" applyAlignment="1">
      <alignment horizontal="center"/>
    </xf>
    <xf numFmtId="0" fontId="14" fillId="0" borderId="0" xfId="1" applyFont="1" applyAlignment="1">
      <alignment horizontal="center"/>
    </xf>
    <xf numFmtId="3" fontId="15" fillId="0" borderId="0" xfId="1" applyNumberFormat="1" applyFont="1" applyAlignment="1">
      <alignment horizontal="center"/>
    </xf>
    <xf numFmtId="165" fontId="15" fillId="0" borderId="0" xfId="1" applyNumberFormat="1" applyFont="1" applyAlignment="1">
      <alignment horizontal="center"/>
    </xf>
    <xf numFmtId="166" fontId="16" fillId="0" borderId="0" xfId="4" applyNumberFormat="1" applyFont="1" applyAlignment="1">
      <alignment horizontal="center"/>
    </xf>
    <xf numFmtId="0" fontId="14" fillId="0" borderId="0" xfId="1" applyFont="1"/>
    <xf numFmtId="0" fontId="2" fillId="0" borderId="0" xfId="1" applyFont="1"/>
    <xf numFmtId="165" fontId="3" fillId="0" borderId="0" xfId="1" applyNumberFormat="1" applyFont="1" applyAlignment="1">
      <alignment horizontal="center"/>
    </xf>
    <xf numFmtId="0" fontId="7" fillId="0" borderId="0" xfId="0" applyFont="1"/>
    <xf numFmtId="165" fontId="10" fillId="0" borderId="0" xfId="0" applyNumberFormat="1" applyFont="1"/>
    <xf numFmtId="165" fontId="3" fillId="0" borderId="0" xfId="1" applyNumberFormat="1" applyFont="1"/>
    <xf numFmtId="165" fontId="5" fillId="0" borderId="0" xfId="1" applyNumberFormat="1" applyFont="1" applyAlignment="1">
      <alignment horizontal="center"/>
    </xf>
    <xf numFmtId="0" fontId="19" fillId="0" borderId="0" xfId="0" applyFont="1" applyAlignment="1">
      <alignment vertical="center"/>
    </xf>
    <xf numFmtId="0" fontId="20" fillId="0" borderId="0" xfId="0" applyFont="1"/>
    <xf numFmtId="165" fontId="9" fillId="3" borderId="1" xfId="0" applyNumberFormat="1" applyFont="1" applyFill="1" applyBorder="1" applyAlignment="1">
      <alignment wrapText="1"/>
    </xf>
    <xf numFmtId="165" fontId="9" fillId="3" borderId="1" xfId="0" applyNumberFormat="1" applyFont="1" applyFill="1" applyBorder="1"/>
    <xf numFmtId="0" fontId="20" fillId="0" borderId="1" xfId="0" applyFont="1" applyBorder="1"/>
    <xf numFmtId="0" fontId="20" fillId="0" borderId="5" xfId="0" applyFont="1" applyBorder="1"/>
    <xf numFmtId="0" fontId="20" fillId="0" borderId="4" xfId="0" applyFont="1" applyBorder="1"/>
    <xf numFmtId="0" fontId="20" fillId="0" borderId="18" xfId="0" applyFont="1" applyBorder="1"/>
    <xf numFmtId="165" fontId="22" fillId="3" borderId="1" xfId="0" applyNumberFormat="1" applyFont="1" applyFill="1" applyBorder="1" applyAlignment="1">
      <alignment wrapText="1"/>
    </xf>
    <xf numFmtId="164" fontId="22" fillId="3" borderId="1" xfId="0" applyNumberFormat="1" applyFont="1" applyFill="1" applyBorder="1" applyAlignment="1">
      <alignment wrapText="1"/>
    </xf>
    <xf numFmtId="165" fontId="22" fillId="3" borderId="1" xfId="0" applyNumberFormat="1" applyFont="1" applyFill="1" applyBorder="1"/>
    <xf numFmtId="165" fontId="23" fillId="3" borderId="1" xfId="0" applyNumberFormat="1" applyFont="1" applyFill="1" applyBorder="1" applyAlignment="1">
      <alignment horizontal="center" wrapText="1"/>
    </xf>
    <xf numFmtId="164" fontId="23" fillId="3" borderId="1" xfId="0" applyNumberFormat="1" applyFont="1" applyFill="1" applyBorder="1" applyAlignment="1">
      <alignment horizontal="center" wrapText="1"/>
    </xf>
    <xf numFmtId="0" fontId="24" fillId="0" borderId="14" xfId="1" applyFont="1" applyBorder="1" applyAlignment="1">
      <alignment wrapText="1"/>
    </xf>
    <xf numFmtId="0" fontId="24" fillId="3" borderId="1" xfId="0" applyFont="1" applyFill="1" applyBorder="1" applyAlignment="1">
      <alignment wrapText="1"/>
    </xf>
    <xf numFmtId="164" fontId="22" fillId="0" borderId="5" xfId="1" applyNumberFormat="1" applyFont="1" applyBorder="1" applyAlignment="1">
      <alignment horizontal="right" wrapText="1" indent="1"/>
    </xf>
    <xf numFmtId="165" fontId="22" fillId="0" borderId="1" xfId="1" applyNumberFormat="1" applyFont="1" applyBorder="1" applyAlignment="1">
      <alignment horizontal="center"/>
    </xf>
    <xf numFmtId="165" fontId="23" fillId="0" borderId="1" xfId="1" applyNumberFormat="1" applyFont="1" applyBorder="1" applyAlignment="1">
      <alignment horizontal="center"/>
    </xf>
    <xf numFmtId="164" fontId="3" fillId="6" borderId="1" xfId="1" applyNumberFormat="1" applyFont="1" applyFill="1" applyBorder="1" applyAlignment="1">
      <alignment horizontal="right"/>
    </xf>
    <xf numFmtId="0" fontId="6" fillId="3" borderId="1" xfId="0" applyFont="1" applyFill="1" applyBorder="1" applyAlignment="1">
      <alignment horizontal="left" wrapText="1"/>
    </xf>
    <xf numFmtId="0" fontId="24" fillId="3" borderId="1" xfId="0" applyFont="1" applyFill="1" applyBorder="1" applyAlignment="1">
      <alignment horizontal="left" wrapText="1"/>
    </xf>
    <xf numFmtId="165" fontId="10" fillId="0" borderId="1" xfId="0" applyNumberFormat="1" applyFont="1" applyBorder="1" applyAlignment="1">
      <alignment horizontal="center"/>
    </xf>
    <xf numFmtId="165" fontId="5" fillId="4" borderId="1" xfId="0" applyNumberFormat="1" applyFont="1" applyFill="1" applyBorder="1" applyAlignment="1">
      <alignment horizontal="center"/>
    </xf>
    <xf numFmtId="165" fontId="5" fillId="3" borderId="1" xfId="0" applyNumberFormat="1" applyFont="1" applyFill="1" applyBorder="1" applyAlignment="1">
      <alignment horizontal="center" wrapText="1"/>
    </xf>
    <xf numFmtId="165" fontId="5" fillId="3" borderId="1" xfId="0" applyNumberFormat="1" applyFont="1" applyFill="1" applyBorder="1" applyAlignment="1">
      <alignment horizontal="center"/>
    </xf>
    <xf numFmtId="165" fontId="5" fillId="0" borderId="1" xfId="0" applyNumberFormat="1" applyFont="1" applyBorder="1" applyAlignment="1">
      <alignment horizontal="center"/>
    </xf>
    <xf numFmtId="165" fontId="10" fillId="4" borderId="1" xfId="0" applyNumberFormat="1" applyFont="1" applyFill="1" applyBorder="1" applyAlignment="1">
      <alignment horizontal="center"/>
    </xf>
    <xf numFmtId="165" fontId="5" fillId="4" borderId="1" xfId="0" applyNumberFormat="1" applyFont="1" applyFill="1" applyBorder="1" applyAlignment="1">
      <alignment horizontal="center" wrapText="1"/>
    </xf>
    <xf numFmtId="0" fontId="11" fillId="0" borderId="1" xfId="0" applyFont="1" applyBorder="1" applyAlignment="1">
      <alignment horizontal="center"/>
    </xf>
    <xf numFmtId="0" fontId="21" fillId="0" borderId="18" xfId="0" applyFont="1" applyBorder="1" applyAlignment="1">
      <alignment horizontal="center" wrapText="1"/>
    </xf>
    <xf numFmtId="165" fontId="23" fillId="8" borderId="1" xfId="1" applyNumberFormat="1" applyFont="1" applyFill="1" applyBorder="1" applyAlignment="1">
      <alignment horizontal="center"/>
    </xf>
    <xf numFmtId="165" fontId="26" fillId="2" borderId="2" xfId="0" applyNumberFormat="1" applyFont="1" applyFill="1" applyBorder="1"/>
    <xf numFmtId="165" fontId="26" fillId="2" borderId="0" xfId="0" applyNumberFormat="1" applyFont="1" applyFill="1"/>
    <xf numFmtId="165" fontId="26" fillId="2" borderId="22" xfId="0" applyNumberFormat="1" applyFont="1" applyFill="1" applyBorder="1"/>
    <xf numFmtId="0" fontId="3" fillId="7" borderId="7" xfId="1" applyFont="1" applyFill="1" applyBorder="1" applyAlignment="1">
      <alignment horizontal="center" wrapText="1"/>
    </xf>
    <xf numFmtId="0" fontId="3" fillId="5" borderId="6" xfId="1" applyFont="1" applyFill="1" applyBorder="1" applyAlignment="1">
      <alignment horizontal="center" wrapText="1"/>
    </xf>
    <xf numFmtId="0" fontId="20" fillId="0" borderId="0" xfId="0" applyFont="1" applyAlignment="1">
      <alignment horizontal="center"/>
    </xf>
    <xf numFmtId="0" fontId="20" fillId="0" borderId="1" xfId="0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0" fontId="6" fillId="5" borderId="6" xfId="1" applyFont="1" applyFill="1" applyBorder="1" applyAlignment="1">
      <alignment horizontal="center" wrapText="1"/>
    </xf>
    <xf numFmtId="0" fontId="3" fillId="0" borderId="1" xfId="1" applyFont="1" applyBorder="1" applyAlignment="1">
      <alignment horizontal="center"/>
    </xf>
    <xf numFmtId="165" fontId="10" fillId="3" borderId="24" xfId="0" applyNumberFormat="1" applyFont="1" applyFill="1" applyBorder="1" applyAlignment="1">
      <alignment horizontal="center" vertical="center"/>
    </xf>
    <xf numFmtId="165" fontId="5" fillId="3" borderId="1" xfId="0" applyNumberFormat="1" applyFont="1" applyFill="1" applyBorder="1" applyAlignment="1">
      <alignment horizontal="center" vertical="center" wrapText="1"/>
    </xf>
    <xf numFmtId="165" fontId="10" fillId="3" borderId="1" xfId="0" applyNumberFormat="1" applyFont="1" applyFill="1" applyBorder="1" applyAlignment="1">
      <alignment horizontal="center" vertical="center"/>
    </xf>
    <xf numFmtId="165" fontId="10" fillId="3" borderId="24" xfId="0" applyNumberFormat="1" applyFont="1" applyFill="1" applyBorder="1" applyAlignment="1">
      <alignment horizontal="right"/>
    </xf>
    <xf numFmtId="165" fontId="27" fillId="10" borderId="1" xfId="0" applyNumberFormat="1" applyFont="1" applyFill="1" applyBorder="1"/>
    <xf numFmtId="0" fontId="6" fillId="4" borderId="1" xfId="0" applyFont="1" applyFill="1" applyBorder="1" applyAlignment="1">
      <alignment horizontal="left" wrapText="1"/>
    </xf>
    <xf numFmtId="0" fontId="6" fillId="7" borderId="7" xfId="1" applyFont="1" applyFill="1" applyBorder="1" applyAlignment="1">
      <alignment horizontal="center" wrapText="1"/>
    </xf>
    <xf numFmtId="165" fontId="27" fillId="10" borderId="1" xfId="0" applyNumberFormat="1" applyFont="1" applyFill="1" applyBorder="1" applyAlignment="1">
      <alignment horizontal="center" vertical="center"/>
    </xf>
    <xf numFmtId="0" fontId="0" fillId="0" borderId="1" xfId="0" applyBorder="1"/>
    <xf numFmtId="165" fontId="0" fillId="0" borderId="1" xfId="0" applyNumberFormat="1" applyBorder="1"/>
    <xf numFmtId="0" fontId="3" fillId="0" borderId="0" xfId="1" applyFont="1" applyBorder="1" applyAlignment="1">
      <alignment horizontal="center"/>
    </xf>
    <xf numFmtId="0" fontId="6" fillId="3" borderId="1" xfId="0" applyFont="1" applyFill="1" applyBorder="1" applyAlignment="1">
      <alignment horizontal="left" vertical="center" wrapText="1"/>
    </xf>
    <xf numFmtId="0" fontId="24" fillId="3" borderId="1" xfId="0" applyFont="1" applyFill="1" applyBorder="1" applyAlignment="1">
      <alignment horizontal="left" vertical="center" wrapText="1"/>
    </xf>
    <xf numFmtId="0" fontId="17" fillId="6" borderId="15" xfId="1" applyFont="1" applyFill="1" applyBorder="1" applyAlignment="1">
      <alignment horizontal="left" vertical="center"/>
    </xf>
    <xf numFmtId="0" fontId="2" fillId="0" borderId="0" xfId="1" applyFont="1" applyAlignment="1">
      <alignment horizontal="left" vertical="center"/>
    </xf>
    <xf numFmtId="0" fontId="3" fillId="0" borderId="0" xfId="1" applyFont="1" applyAlignment="1">
      <alignment horizontal="left" vertical="center"/>
    </xf>
    <xf numFmtId="0" fontId="24" fillId="0" borderId="14" xfId="1" applyFont="1" applyBorder="1" applyAlignment="1">
      <alignment horizontal="left" vertical="center" wrapText="1"/>
    </xf>
    <xf numFmtId="0" fontId="17" fillId="0" borderId="2" xfId="1" applyFont="1" applyBorder="1" applyAlignment="1">
      <alignment horizontal="left" vertical="center"/>
    </xf>
    <xf numFmtId="0" fontId="17" fillId="0" borderId="16" xfId="1" applyFont="1" applyBorder="1" applyAlignment="1">
      <alignment horizontal="left" vertical="center"/>
    </xf>
    <xf numFmtId="0" fontId="2" fillId="0" borderId="6" xfId="1" applyFont="1" applyBorder="1" applyAlignment="1">
      <alignment horizontal="left" vertical="center"/>
    </xf>
    <xf numFmtId="0" fontId="7" fillId="0" borderId="0" xfId="0" applyFont="1" applyFill="1" applyBorder="1"/>
    <xf numFmtId="165" fontId="5" fillId="3" borderId="24" xfId="0" applyNumberFormat="1" applyFont="1" applyFill="1" applyBorder="1" applyAlignment="1">
      <alignment horizontal="center" wrapText="1"/>
    </xf>
    <xf numFmtId="0" fontId="20" fillId="0" borderId="0" xfId="0" applyFont="1" applyBorder="1" applyAlignment="1">
      <alignment horizontal="center"/>
    </xf>
    <xf numFmtId="0" fontId="20" fillId="0" borderId="26" xfId="0" applyFont="1" applyBorder="1"/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64" fontId="28" fillId="3" borderId="1" xfId="0" applyNumberFormat="1" applyFont="1" applyFill="1" applyBorder="1" applyAlignment="1">
      <alignment wrapText="1"/>
    </xf>
    <xf numFmtId="0" fontId="7" fillId="0" borderId="1" xfId="0" applyFont="1" applyFill="1" applyBorder="1"/>
    <xf numFmtId="165" fontId="23" fillId="8" borderId="1" xfId="1" applyNumberFormat="1" applyFont="1" applyFill="1" applyBorder="1" applyAlignment="1">
      <alignment horizontal="left"/>
    </xf>
    <xf numFmtId="0" fontId="24" fillId="0" borderId="1" xfId="1" applyFont="1" applyBorder="1" applyAlignment="1">
      <alignment wrapText="1"/>
    </xf>
    <xf numFmtId="0" fontId="24" fillId="0" borderId="1" xfId="1" applyFont="1" applyBorder="1" applyAlignment="1">
      <alignment vertical="center" wrapText="1"/>
    </xf>
    <xf numFmtId="0" fontId="3" fillId="11" borderId="0" xfId="1" applyFont="1" applyFill="1" applyBorder="1" applyAlignment="1">
      <alignment horizontal="center"/>
    </xf>
    <xf numFmtId="0" fontId="9" fillId="6" borderId="0" xfId="1" applyFont="1" applyFill="1" applyBorder="1" applyAlignment="1">
      <alignment horizontal="center"/>
    </xf>
    <xf numFmtId="165" fontId="29" fillId="0" borderId="1" xfId="0" applyNumberFormat="1" applyFont="1" applyBorder="1"/>
    <xf numFmtId="165" fontId="30" fillId="4" borderId="1" xfId="0" applyNumberFormat="1" applyFont="1" applyFill="1" applyBorder="1" applyAlignment="1">
      <alignment horizontal="center"/>
    </xf>
    <xf numFmtId="165" fontId="30" fillId="0" borderId="1" xfId="0" applyNumberFormat="1" applyFont="1" applyBorder="1" applyAlignment="1">
      <alignment horizontal="center"/>
    </xf>
    <xf numFmtId="0" fontId="7" fillId="9" borderId="23" xfId="0" applyFont="1" applyFill="1" applyBorder="1" applyAlignment="1">
      <alignment horizontal="center"/>
    </xf>
    <xf numFmtId="0" fontId="7" fillId="9" borderId="0" xfId="0" applyFont="1" applyFill="1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0" xfId="0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9" borderId="6" xfId="0" applyFont="1" applyFill="1" applyBorder="1" applyAlignment="1">
      <alignment horizontal="center"/>
    </xf>
    <xf numFmtId="0" fontId="7" fillId="9" borderId="7" xfId="0" applyFont="1" applyFill="1" applyBorder="1" applyAlignment="1">
      <alignment horizontal="center"/>
    </xf>
    <xf numFmtId="0" fontId="7" fillId="9" borderId="8" xfId="0" applyFont="1" applyFill="1" applyBorder="1" applyAlignment="1">
      <alignment horizontal="center"/>
    </xf>
    <xf numFmtId="0" fontId="6" fillId="7" borderId="0" xfId="1" applyFont="1" applyFill="1" applyBorder="1" applyAlignment="1">
      <alignment horizontal="center" wrapText="1"/>
    </xf>
    <xf numFmtId="0" fontId="6" fillId="7" borderId="25" xfId="1" applyFont="1" applyFill="1" applyBorder="1" applyAlignment="1">
      <alignment horizontal="center" wrapText="1"/>
    </xf>
    <xf numFmtId="0" fontId="6" fillId="5" borderId="0" xfId="1" applyFont="1" applyFill="1" applyBorder="1" applyAlignment="1">
      <alignment horizontal="center" wrapText="1"/>
    </xf>
    <xf numFmtId="0" fontId="6" fillId="5" borderId="20" xfId="1" applyFont="1" applyFill="1" applyBorder="1" applyAlignment="1">
      <alignment horizontal="center" wrapText="1"/>
    </xf>
    <xf numFmtId="0" fontId="9" fillId="0" borderId="11" xfId="1" applyFont="1" applyBorder="1" applyAlignment="1">
      <alignment horizontal="center"/>
    </xf>
    <xf numFmtId="0" fontId="9" fillId="0" borderId="13" xfId="1" applyFont="1" applyBorder="1" applyAlignment="1">
      <alignment horizontal="center"/>
    </xf>
    <xf numFmtId="0" fontId="9" fillId="0" borderId="21" xfId="1" applyFont="1" applyBorder="1" applyAlignment="1">
      <alignment horizontal="center"/>
    </xf>
    <xf numFmtId="0" fontId="9" fillId="6" borderId="19" xfId="1" applyFont="1" applyFill="1" applyBorder="1" applyAlignment="1">
      <alignment horizontal="center"/>
    </xf>
    <xf numFmtId="0" fontId="9" fillId="6" borderId="20" xfId="1" applyFont="1" applyFill="1" applyBorder="1" applyAlignment="1">
      <alignment horizontal="center"/>
    </xf>
    <xf numFmtId="0" fontId="2" fillId="6" borderId="6" xfId="1" applyFont="1" applyFill="1" applyBorder="1" applyAlignment="1">
      <alignment horizontal="center"/>
    </xf>
    <xf numFmtId="0" fontId="2" fillId="6" borderId="7" xfId="1" applyFont="1" applyFill="1" applyBorder="1" applyAlignment="1">
      <alignment horizontal="center"/>
    </xf>
    <xf numFmtId="0" fontId="2" fillId="6" borderId="8" xfId="1" applyFont="1" applyFill="1" applyBorder="1" applyAlignment="1">
      <alignment horizontal="center"/>
    </xf>
    <xf numFmtId="0" fontId="24" fillId="0" borderId="1" xfId="1" applyFont="1" applyBorder="1"/>
    <xf numFmtId="0" fontId="9" fillId="0" borderId="9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9" fillId="6" borderId="11" xfId="1" applyFont="1" applyFill="1" applyBorder="1" applyAlignment="1">
      <alignment horizontal="center"/>
    </xf>
    <xf numFmtId="0" fontId="9" fillId="6" borderId="13" xfId="1" applyFont="1" applyFill="1" applyBorder="1" applyAlignment="1">
      <alignment horizontal="center"/>
    </xf>
    <xf numFmtId="0" fontId="9" fillId="6" borderId="21" xfId="1" applyFont="1" applyFill="1" applyBorder="1" applyAlignment="1">
      <alignment horizontal="center"/>
    </xf>
    <xf numFmtId="0" fontId="3" fillId="0" borderId="23" xfId="1" applyFont="1" applyBorder="1" applyAlignment="1">
      <alignment horizontal="center"/>
    </xf>
    <xf numFmtId="0" fontId="3" fillId="0" borderId="0" xfId="1" applyFont="1" applyBorder="1" applyAlignment="1">
      <alignment horizontal="center"/>
    </xf>
    <xf numFmtId="0" fontId="3" fillId="11" borderId="0" xfId="1" applyFont="1" applyFill="1" applyBorder="1" applyAlignment="1">
      <alignment horizontal="center"/>
    </xf>
    <xf numFmtId="0" fontId="9" fillId="6" borderId="0" xfId="1" applyFont="1" applyFill="1" applyBorder="1" applyAlignment="1">
      <alignment horizontal="center"/>
    </xf>
    <xf numFmtId="0" fontId="2" fillId="0" borderId="3" xfId="1" applyFont="1" applyBorder="1" applyAlignment="1">
      <alignment horizontal="left" vertical="center"/>
    </xf>
    <xf numFmtId="0" fontId="2" fillId="0" borderId="17" xfId="1" applyFont="1" applyBorder="1" applyAlignment="1">
      <alignment horizontal="left" vertical="center"/>
    </xf>
    <xf numFmtId="0" fontId="2" fillId="0" borderId="9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6" borderId="10" xfId="1" applyFont="1" applyFill="1" applyBorder="1" applyAlignment="1">
      <alignment horizontal="center"/>
    </xf>
    <xf numFmtId="0" fontId="2" fillId="0" borderId="10" xfId="1" applyFont="1" applyBorder="1" applyAlignment="1">
      <alignment horizontal="center"/>
    </xf>
    <xf numFmtId="0" fontId="2" fillId="6" borderId="11" xfId="1" applyFont="1" applyFill="1" applyBorder="1" applyAlignment="1">
      <alignment horizontal="center"/>
    </xf>
    <xf numFmtId="0" fontId="9" fillId="6" borderId="1" xfId="1" applyFont="1" applyFill="1" applyBorder="1" applyAlignment="1">
      <alignment horizontal="center"/>
    </xf>
    <xf numFmtId="0" fontId="2" fillId="0" borderId="12" xfId="1" applyFont="1" applyBorder="1" applyAlignment="1">
      <alignment horizontal="center"/>
    </xf>
    <xf numFmtId="0" fontId="2" fillId="0" borderId="13" xfId="1" applyFont="1" applyBorder="1" applyAlignment="1">
      <alignment horizontal="center"/>
    </xf>
    <xf numFmtId="0" fontId="8" fillId="0" borderId="13" xfId="1" applyBorder="1" applyAlignment="1">
      <alignment horizontal="center"/>
    </xf>
    <xf numFmtId="0" fontId="3" fillId="0" borderId="19" xfId="1" applyFont="1" applyBorder="1" applyAlignment="1">
      <alignment horizontal="center"/>
    </xf>
    <xf numFmtId="0" fontId="3" fillId="0" borderId="20" xfId="1" applyFont="1" applyBorder="1" applyAlignment="1">
      <alignment horizontal="center"/>
    </xf>
    <xf numFmtId="0" fontId="3" fillId="0" borderId="18" xfId="1" applyFont="1" applyBorder="1" applyAlignment="1">
      <alignment horizontal="center"/>
    </xf>
    <xf numFmtId="0" fontId="9" fillId="6" borderId="23" xfId="1" applyFont="1" applyFill="1" applyBorder="1" applyAlignment="1">
      <alignment horizontal="center"/>
    </xf>
    <xf numFmtId="0" fontId="24" fillId="0" borderId="3" xfId="1" applyFont="1" applyBorder="1" applyAlignment="1">
      <alignment horizontal="left" vertical="center"/>
    </xf>
    <xf numFmtId="0" fontId="24" fillId="0" borderId="17" xfId="1" applyFont="1" applyBorder="1" applyAlignment="1">
      <alignment horizontal="left" vertical="center"/>
    </xf>
    <xf numFmtId="0" fontId="18" fillId="0" borderId="0" xfId="0" applyFont="1" applyAlignment="1">
      <alignment horizontal="center"/>
    </xf>
    <xf numFmtId="0" fontId="25" fillId="0" borderId="0" xfId="0" applyFont="1" applyAlignment="1">
      <alignment horizontal="center"/>
    </xf>
  </cellXfs>
  <cellStyles count="5">
    <cellStyle name="Normal" xfId="0" builtinId="0"/>
    <cellStyle name="Normal 2" xfId="1"/>
    <cellStyle name="Normal 3" xfId="2"/>
    <cellStyle name="Normal 4" xfId="3"/>
    <cellStyle name="Pourcentage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externalLink" Target="externalLinks/externalLink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externalLink" Target="externalLinks/externalLink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Relationship Id="rId22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.xml"/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6.xml"/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7.xml"/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8.xml"/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9.xml"/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0.xml"/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1.xml"/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/>
              <a:t>INDICE GLOBAL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8.2025371828521432E-2"/>
          <c:y val="0.17171296296296298"/>
          <c:w val="0.84288858995503324"/>
          <c:h val="0.63646617089530477"/>
        </c:manualLayout>
      </c:layout>
      <c:lineChart>
        <c:grouping val="stacke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CALCUL!$B$18:$AB$18</c:f>
              <c:strCache>
                <c:ptCount val="27"/>
                <c:pt idx="0">
                  <c:v>T1 2018</c:v>
                </c:pt>
                <c:pt idx="1">
                  <c:v>T2 2018</c:v>
                </c:pt>
                <c:pt idx="2">
                  <c:v>T3 2018</c:v>
                </c:pt>
                <c:pt idx="3">
                  <c:v>T4 2018</c:v>
                </c:pt>
                <c:pt idx="4">
                  <c:v>T1 2019</c:v>
                </c:pt>
                <c:pt idx="5">
                  <c:v>T2 2019</c:v>
                </c:pt>
                <c:pt idx="6">
                  <c:v>T3 2019</c:v>
                </c:pt>
                <c:pt idx="7">
                  <c:v>T4 2019</c:v>
                </c:pt>
                <c:pt idx="8">
                  <c:v>T1 2020</c:v>
                </c:pt>
                <c:pt idx="9">
                  <c:v>T2 2020</c:v>
                </c:pt>
                <c:pt idx="10">
                  <c:v>T3 2020</c:v>
                </c:pt>
                <c:pt idx="11">
                  <c:v>T4 2020</c:v>
                </c:pt>
                <c:pt idx="12">
                  <c:v>T1 2021</c:v>
                </c:pt>
                <c:pt idx="13">
                  <c:v>T2 2021</c:v>
                </c:pt>
                <c:pt idx="14">
                  <c:v>T3 2021</c:v>
                </c:pt>
                <c:pt idx="15">
                  <c:v>T4 2021</c:v>
                </c:pt>
                <c:pt idx="16">
                  <c:v>T1 2022</c:v>
                </c:pt>
                <c:pt idx="17">
                  <c:v>T2 2022</c:v>
                </c:pt>
                <c:pt idx="18">
                  <c:v>T3 2022</c:v>
                </c:pt>
                <c:pt idx="19">
                  <c:v>T4 2022</c:v>
                </c:pt>
                <c:pt idx="20">
                  <c:v>T1 2023</c:v>
                </c:pt>
                <c:pt idx="21">
                  <c:v>T2 2023</c:v>
                </c:pt>
                <c:pt idx="22">
                  <c:v>T3 2023</c:v>
                </c:pt>
                <c:pt idx="23">
                  <c:v>T4 2023</c:v>
                </c:pt>
                <c:pt idx="24">
                  <c:v>T1 2024</c:v>
                </c:pt>
                <c:pt idx="25">
                  <c:v>T2 2024</c:v>
                </c:pt>
                <c:pt idx="26">
                  <c:v>T3 2024</c:v>
                </c:pt>
              </c:strCache>
            </c:strRef>
          </c:cat>
          <c:val>
            <c:numRef>
              <c:f>CALCUL!$B$19:$AB$19</c:f>
              <c:numCache>
                <c:formatCode>0.0</c:formatCode>
                <c:ptCount val="27"/>
                <c:pt idx="0">
                  <c:v>75.405661852115685</c:v>
                </c:pt>
                <c:pt idx="1">
                  <c:v>89.482826901849094</c:v>
                </c:pt>
                <c:pt idx="2">
                  <c:v>100.16416585211263</c:v>
                </c:pt>
                <c:pt idx="3">
                  <c:v>110.31513403204735</c:v>
                </c:pt>
                <c:pt idx="4">
                  <c:v>87.212320173512211</c:v>
                </c:pt>
                <c:pt idx="5">
                  <c:v>106.39805223395885</c:v>
                </c:pt>
                <c:pt idx="6">
                  <c:v>110.13944846290187</c:v>
                </c:pt>
                <c:pt idx="7">
                  <c:v>102.61863570630908</c:v>
                </c:pt>
                <c:pt idx="8">
                  <c:v>98.934660300017953</c:v>
                </c:pt>
                <c:pt idx="9">
                  <c:v>120.13012358405165</c:v>
                </c:pt>
                <c:pt idx="10">
                  <c:v>113.23416373753366</c:v>
                </c:pt>
                <c:pt idx="11">
                  <c:v>135.51310025851265</c:v>
                </c:pt>
                <c:pt idx="12">
                  <c:v>117.53508732966959</c:v>
                </c:pt>
                <c:pt idx="13">
                  <c:v>104.61048136040289</c:v>
                </c:pt>
                <c:pt idx="14">
                  <c:v>150.2811858742528</c:v>
                </c:pt>
                <c:pt idx="15">
                  <c:v>171.2592640992105</c:v>
                </c:pt>
                <c:pt idx="16">
                  <c:v>118.91717153695195</c:v>
                </c:pt>
                <c:pt idx="17">
                  <c:v>160.35726234473049</c:v>
                </c:pt>
                <c:pt idx="18">
                  <c:v>160.05771974358245</c:v>
                </c:pt>
                <c:pt idx="19">
                  <c:v>179.66614391810592</c:v>
                </c:pt>
                <c:pt idx="20">
                  <c:v>147.96205656403825</c:v>
                </c:pt>
                <c:pt idx="21">
                  <c:v>177.38731207252042</c:v>
                </c:pt>
                <c:pt idx="22">
                  <c:v>200.17299281789693</c:v>
                </c:pt>
                <c:pt idx="23">
                  <c:v>211.90847086937995</c:v>
                </c:pt>
                <c:pt idx="24">
                  <c:v>227.75462109992179</c:v>
                </c:pt>
                <c:pt idx="25">
                  <c:v>270.05950125427199</c:v>
                </c:pt>
                <c:pt idx="26">
                  <c:v>263.51949470821285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B65-4660-B459-7F02EC9754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59962064"/>
        <c:axId val="566302864"/>
      </c:lineChart>
      <c:catAx>
        <c:axId val="659962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6302864"/>
        <c:crosses val="autoZero"/>
        <c:auto val="1"/>
        <c:lblAlgn val="ctr"/>
        <c:lblOffset val="100"/>
        <c:noMultiLvlLbl val="0"/>
      </c:catAx>
      <c:valAx>
        <c:axId val="566302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99620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SANTE HUMAINE</a:t>
            </a:r>
          </a:p>
        </c:rich>
      </c:tx>
      <c:layout>
        <c:manualLayout>
          <c:xMode val="edge"/>
          <c:yMode val="edge"/>
          <c:x val="0.34039566929133858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cke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CALCUL!$B$185:$AB$185</c:f>
              <c:strCache>
                <c:ptCount val="27"/>
                <c:pt idx="0">
                  <c:v>T1 2018</c:v>
                </c:pt>
                <c:pt idx="1">
                  <c:v>T2 2018</c:v>
                </c:pt>
                <c:pt idx="2">
                  <c:v>T3 2018</c:v>
                </c:pt>
                <c:pt idx="3">
                  <c:v>T4 2018</c:v>
                </c:pt>
                <c:pt idx="4">
                  <c:v>T1 2019</c:v>
                </c:pt>
                <c:pt idx="5">
                  <c:v>T2 2019</c:v>
                </c:pt>
                <c:pt idx="6">
                  <c:v>T3 2019</c:v>
                </c:pt>
                <c:pt idx="7">
                  <c:v>T4 2019</c:v>
                </c:pt>
                <c:pt idx="8">
                  <c:v>T1 2020</c:v>
                </c:pt>
                <c:pt idx="9">
                  <c:v>T2 2020</c:v>
                </c:pt>
                <c:pt idx="10">
                  <c:v>T3 2020</c:v>
                </c:pt>
                <c:pt idx="11">
                  <c:v>T4 2020</c:v>
                </c:pt>
                <c:pt idx="12">
                  <c:v>T1 2021</c:v>
                </c:pt>
                <c:pt idx="13">
                  <c:v>T2 2021</c:v>
                </c:pt>
                <c:pt idx="14">
                  <c:v>T3 2021</c:v>
                </c:pt>
                <c:pt idx="15">
                  <c:v>T4 2021</c:v>
                </c:pt>
                <c:pt idx="16">
                  <c:v>T1 2022</c:v>
                </c:pt>
                <c:pt idx="17">
                  <c:v>T2 2022</c:v>
                </c:pt>
                <c:pt idx="18">
                  <c:v>T3 2022</c:v>
                </c:pt>
                <c:pt idx="19">
                  <c:v>T4 2022</c:v>
                </c:pt>
                <c:pt idx="20">
                  <c:v>T1 2023</c:v>
                </c:pt>
                <c:pt idx="21">
                  <c:v>T2 2023</c:v>
                </c:pt>
                <c:pt idx="22">
                  <c:v>T3 2023</c:v>
                </c:pt>
                <c:pt idx="23">
                  <c:v>T4 2023</c:v>
                </c:pt>
                <c:pt idx="24">
                  <c:v>T1 2024</c:v>
                </c:pt>
                <c:pt idx="25">
                  <c:v>T2 2024</c:v>
                </c:pt>
                <c:pt idx="26">
                  <c:v>T3 2024</c:v>
                </c:pt>
              </c:strCache>
            </c:strRef>
          </c:cat>
          <c:val>
            <c:numRef>
              <c:f>CALCUL!$C$186:$AB$186</c:f>
              <c:numCache>
                <c:formatCode>0.0</c:formatCode>
                <c:ptCount val="26"/>
                <c:pt idx="0">
                  <c:v>86.047121630909643</c:v>
                </c:pt>
                <c:pt idx="1">
                  <c:v>136.21686975168234</c:v>
                </c:pt>
                <c:pt idx="2">
                  <c:v>93.727810106570843</c:v>
                </c:pt>
                <c:pt idx="3">
                  <c:v>33.895275536830901</c:v>
                </c:pt>
                <c:pt idx="4">
                  <c:v>40.854229911389751</c:v>
                </c:pt>
                <c:pt idx="5">
                  <c:v>39.18229352536369</c:v>
                </c:pt>
                <c:pt idx="6">
                  <c:v>28.240396573752403</c:v>
                </c:pt>
                <c:pt idx="7">
                  <c:v>22.258648801762813</c:v>
                </c:pt>
                <c:pt idx="8">
                  <c:v>19.350827763203082</c:v>
                </c:pt>
                <c:pt idx="9">
                  <c:v>19.350827763203082</c:v>
                </c:pt>
                <c:pt idx="10">
                  <c:v>47.122652799645188</c:v>
                </c:pt>
                <c:pt idx="11">
                  <c:v>14.527146554146345</c:v>
                </c:pt>
                <c:pt idx="12">
                  <c:v>17.446790238391834</c:v>
                </c:pt>
                <c:pt idx="13">
                  <c:v>17.446790238391834</c:v>
                </c:pt>
                <c:pt idx="14">
                  <c:v>17.56169458135199</c:v>
                </c:pt>
                <c:pt idx="15">
                  <c:v>12.786006261572727</c:v>
                </c:pt>
                <c:pt idx="16">
                  <c:v>20.404773254045679</c:v>
                </c:pt>
                <c:pt idx="17">
                  <c:v>20.299864394127706</c:v>
                </c:pt>
                <c:pt idx="18">
                  <c:v>19.413102828104389</c:v>
                </c:pt>
                <c:pt idx="19">
                  <c:v>22.043857624864096</c:v>
                </c:pt>
                <c:pt idx="20">
                  <c:v>20.404773254045679</c:v>
                </c:pt>
                <c:pt idx="21">
                  <c:v>24.568100787457073</c:v>
                </c:pt>
                <c:pt idx="22">
                  <c:v>18.239570950738631</c:v>
                </c:pt>
                <c:pt idx="23">
                  <c:v>33.368380501676207</c:v>
                </c:pt>
                <c:pt idx="24">
                  <c:v>25.496330494497965</c:v>
                </c:pt>
                <c:pt idx="25">
                  <c:v>22.233185737738282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DC3-41C0-A72E-FCE72E2CBA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44762384"/>
        <c:axId val="744763632"/>
      </c:lineChart>
      <c:catAx>
        <c:axId val="744762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44763632"/>
        <c:crosses val="autoZero"/>
        <c:auto val="1"/>
        <c:lblAlgn val="ctr"/>
        <c:lblOffset val="100"/>
        <c:noMultiLvlLbl val="0"/>
      </c:catAx>
      <c:valAx>
        <c:axId val="744763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447623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SPORT</a:t>
            </a:r>
          </a:p>
        </c:rich>
      </c:tx>
      <c:layout>
        <c:manualLayout>
          <c:xMode val="edge"/>
          <c:yMode val="edge"/>
          <c:x val="0.34595122484689411"/>
          <c:y val="4.16666666666666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cke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CALCUL!$B$205:$AB$205</c:f>
              <c:strCache>
                <c:ptCount val="27"/>
                <c:pt idx="0">
                  <c:v>T1 2018</c:v>
                </c:pt>
                <c:pt idx="1">
                  <c:v>T2 2018</c:v>
                </c:pt>
                <c:pt idx="2">
                  <c:v>T3 2018</c:v>
                </c:pt>
                <c:pt idx="3">
                  <c:v>T4 2018</c:v>
                </c:pt>
                <c:pt idx="4">
                  <c:v>T1 2019</c:v>
                </c:pt>
                <c:pt idx="5">
                  <c:v>T2 2019</c:v>
                </c:pt>
                <c:pt idx="6">
                  <c:v>T3 2019</c:v>
                </c:pt>
                <c:pt idx="7">
                  <c:v>T4 2019</c:v>
                </c:pt>
                <c:pt idx="8">
                  <c:v>T1 2020</c:v>
                </c:pt>
                <c:pt idx="9">
                  <c:v>T2 2020</c:v>
                </c:pt>
                <c:pt idx="10">
                  <c:v>T3 2020</c:v>
                </c:pt>
                <c:pt idx="11">
                  <c:v>T4 2020</c:v>
                </c:pt>
                <c:pt idx="12">
                  <c:v>T1 2021</c:v>
                </c:pt>
                <c:pt idx="13">
                  <c:v>T2 2021</c:v>
                </c:pt>
                <c:pt idx="14">
                  <c:v>T3 2021</c:v>
                </c:pt>
                <c:pt idx="15">
                  <c:v>T4 2021</c:v>
                </c:pt>
                <c:pt idx="16">
                  <c:v>T1 2022</c:v>
                </c:pt>
                <c:pt idx="17">
                  <c:v>T2 2022</c:v>
                </c:pt>
                <c:pt idx="18">
                  <c:v>T3 2022</c:v>
                </c:pt>
                <c:pt idx="19">
                  <c:v>T4 2022</c:v>
                </c:pt>
                <c:pt idx="20">
                  <c:v>T1 2023</c:v>
                </c:pt>
                <c:pt idx="21">
                  <c:v>T2 2023</c:v>
                </c:pt>
                <c:pt idx="22">
                  <c:v>T3 2023</c:v>
                </c:pt>
                <c:pt idx="23">
                  <c:v>T4 2023</c:v>
                </c:pt>
                <c:pt idx="24">
                  <c:v>T1 2024</c:v>
                </c:pt>
                <c:pt idx="25">
                  <c:v>T2 2024</c:v>
                </c:pt>
                <c:pt idx="26">
                  <c:v>T3 2024</c:v>
                </c:pt>
              </c:strCache>
            </c:strRef>
          </c:cat>
          <c:val>
            <c:numRef>
              <c:f>CALCUL!$B$206:$AB$206</c:f>
              <c:numCache>
                <c:formatCode>0.0</c:formatCode>
                <c:ptCount val="27"/>
                <c:pt idx="0">
                  <c:v>96.328506525608333</c:v>
                </c:pt>
                <c:pt idx="1">
                  <c:v>80.518524765206109</c:v>
                </c:pt>
                <c:pt idx="2">
                  <c:v>105.66036539593536</c:v>
                </c:pt>
                <c:pt idx="3">
                  <c:v>116.28557297553721</c:v>
                </c:pt>
                <c:pt idx="4">
                  <c:v>78.730288991244208</c:v>
                </c:pt>
                <c:pt idx="5">
                  <c:v>131.84507841945597</c:v>
                </c:pt>
                <c:pt idx="6">
                  <c:v>163.76558904792233</c:v>
                </c:pt>
                <c:pt idx="7">
                  <c:v>157.7455083335376</c:v>
                </c:pt>
                <c:pt idx="8">
                  <c:v>138.26807711007996</c:v>
                </c:pt>
                <c:pt idx="9">
                  <c:v>130.71812753129993</c:v>
                </c:pt>
                <c:pt idx="10">
                  <c:v>109.17462912546735</c:v>
                </c:pt>
                <c:pt idx="11">
                  <c:v>116.44663548331764</c:v>
                </c:pt>
                <c:pt idx="12">
                  <c:v>118.60971463708495</c:v>
                </c:pt>
                <c:pt idx="13">
                  <c:v>116.7919505106085</c:v>
                </c:pt>
                <c:pt idx="14">
                  <c:v>47.126228560674846</c:v>
                </c:pt>
                <c:pt idx="15">
                  <c:v>40.191864989492906</c:v>
                </c:pt>
                <c:pt idx="16">
                  <c:v>36.031201750277255</c:v>
                </c:pt>
                <c:pt idx="17">
                  <c:v>29.06897585310864</c:v>
                </c:pt>
                <c:pt idx="18">
                  <c:v>59.183662367199439</c:v>
                </c:pt>
                <c:pt idx="19">
                  <c:v>26.016522896840836</c:v>
                </c:pt>
                <c:pt idx="20">
                  <c:v>35.420969011839496</c:v>
                </c:pt>
                <c:pt idx="21">
                  <c:v>29.06897585310864</c:v>
                </c:pt>
                <c:pt idx="22">
                  <c:v>48.967062428108804</c:v>
                </c:pt>
                <c:pt idx="23">
                  <c:v>25.759009522550283</c:v>
                </c:pt>
                <c:pt idx="24">
                  <c:v>11.443049082011976</c:v>
                </c:pt>
                <c:pt idx="25">
                  <c:v>8.0876069268311515</c:v>
                </c:pt>
                <c:pt idx="26">
                  <c:v>7.2221081277114845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07F-4D02-B21F-7648B23BC4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44771952"/>
        <c:axId val="744773616"/>
      </c:lineChart>
      <c:catAx>
        <c:axId val="744771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44773616"/>
        <c:crosses val="autoZero"/>
        <c:auto val="1"/>
        <c:lblAlgn val="ctr"/>
        <c:lblOffset val="100"/>
        <c:noMultiLvlLbl val="0"/>
      </c:catAx>
      <c:valAx>
        <c:axId val="744773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447719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/>
              <a:t>INDICE GLOBAL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8.2025371828521432E-2"/>
          <c:y val="0.17171296296296298"/>
          <c:w val="0.84288858995503324"/>
          <c:h val="0.63646617089530477"/>
        </c:manualLayout>
      </c:layout>
      <c:lineChart>
        <c:grouping val="stacke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CALCUL!$B$18:$Y$18</c:f>
              <c:strCache>
                <c:ptCount val="24"/>
                <c:pt idx="0">
                  <c:v>T1 2018</c:v>
                </c:pt>
                <c:pt idx="1">
                  <c:v>T2 2018</c:v>
                </c:pt>
                <c:pt idx="2">
                  <c:v>T3 2018</c:v>
                </c:pt>
                <c:pt idx="3">
                  <c:v>T4 2018</c:v>
                </c:pt>
                <c:pt idx="4">
                  <c:v>T1 2019</c:v>
                </c:pt>
                <c:pt idx="5">
                  <c:v>T2 2019</c:v>
                </c:pt>
                <c:pt idx="6">
                  <c:v>T3 2019</c:v>
                </c:pt>
                <c:pt idx="7">
                  <c:v>T4 2019</c:v>
                </c:pt>
                <c:pt idx="8">
                  <c:v>T1 2020</c:v>
                </c:pt>
                <c:pt idx="9">
                  <c:v>T2 2020</c:v>
                </c:pt>
                <c:pt idx="10">
                  <c:v>T3 2020</c:v>
                </c:pt>
                <c:pt idx="11">
                  <c:v>T4 2020</c:v>
                </c:pt>
                <c:pt idx="12">
                  <c:v>T1 2021</c:v>
                </c:pt>
                <c:pt idx="13">
                  <c:v>T2 2021</c:v>
                </c:pt>
                <c:pt idx="14">
                  <c:v>T3 2021</c:v>
                </c:pt>
                <c:pt idx="15">
                  <c:v>T4 2021</c:v>
                </c:pt>
                <c:pt idx="16">
                  <c:v>T1 2022</c:v>
                </c:pt>
                <c:pt idx="17">
                  <c:v>T2 2022</c:v>
                </c:pt>
                <c:pt idx="18">
                  <c:v>T3 2022</c:v>
                </c:pt>
                <c:pt idx="19">
                  <c:v>T4 2022</c:v>
                </c:pt>
                <c:pt idx="20">
                  <c:v>T1 2023</c:v>
                </c:pt>
                <c:pt idx="21">
                  <c:v>T2 2023</c:v>
                </c:pt>
                <c:pt idx="22">
                  <c:v>T3 2023</c:v>
                </c:pt>
                <c:pt idx="23">
                  <c:v>T4 2023</c:v>
                </c:pt>
              </c:strCache>
            </c:strRef>
          </c:cat>
          <c:val>
            <c:numRef>
              <c:f>CALCUL!$B$19:$Y$19</c:f>
              <c:numCache>
                <c:formatCode>0.0</c:formatCode>
                <c:ptCount val="24"/>
                <c:pt idx="0">
                  <c:v>75.405661852115685</c:v>
                </c:pt>
                <c:pt idx="1">
                  <c:v>89.482826901849094</c:v>
                </c:pt>
                <c:pt idx="2">
                  <c:v>100.16416585211263</c:v>
                </c:pt>
                <c:pt idx="3">
                  <c:v>110.31513403204735</c:v>
                </c:pt>
                <c:pt idx="4">
                  <c:v>87.212320173512211</c:v>
                </c:pt>
                <c:pt idx="5">
                  <c:v>106.39805223395885</c:v>
                </c:pt>
                <c:pt idx="6">
                  <c:v>110.13944846290187</c:v>
                </c:pt>
                <c:pt idx="7">
                  <c:v>102.61863570630908</c:v>
                </c:pt>
                <c:pt idx="8">
                  <c:v>98.934660300017953</c:v>
                </c:pt>
                <c:pt idx="9">
                  <c:v>120.13012358405165</c:v>
                </c:pt>
                <c:pt idx="10">
                  <c:v>113.23416373753366</c:v>
                </c:pt>
                <c:pt idx="11">
                  <c:v>135.51310025851265</c:v>
                </c:pt>
                <c:pt idx="12">
                  <c:v>117.53508732966959</c:v>
                </c:pt>
                <c:pt idx="13">
                  <c:v>104.61048136040289</c:v>
                </c:pt>
                <c:pt idx="14">
                  <c:v>150.2811858742528</c:v>
                </c:pt>
                <c:pt idx="15">
                  <c:v>171.2592640992105</c:v>
                </c:pt>
                <c:pt idx="16">
                  <c:v>118.91717153695195</c:v>
                </c:pt>
                <c:pt idx="17">
                  <c:v>160.35726234473049</c:v>
                </c:pt>
                <c:pt idx="18">
                  <c:v>160.05771974358245</c:v>
                </c:pt>
                <c:pt idx="19">
                  <c:v>179.66614391810592</c:v>
                </c:pt>
                <c:pt idx="20">
                  <c:v>147.96205656403825</c:v>
                </c:pt>
                <c:pt idx="21">
                  <c:v>177.38731207252042</c:v>
                </c:pt>
                <c:pt idx="22">
                  <c:v>200.17299281789693</c:v>
                </c:pt>
                <c:pt idx="23">
                  <c:v>211.90847086937995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322-4560-80CB-DF3D7E0BC6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59962064"/>
        <c:axId val="566302864"/>
      </c:lineChart>
      <c:catAx>
        <c:axId val="659962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6302864"/>
        <c:crosses val="autoZero"/>
        <c:auto val="1"/>
        <c:lblAlgn val="ctr"/>
        <c:lblOffset val="100"/>
        <c:noMultiLvlLbl val="0"/>
      </c:catAx>
      <c:valAx>
        <c:axId val="566302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99620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TRANSPORT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cke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CALCUL!$B$39:$Y$39</c:f>
              <c:strCache>
                <c:ptCount val="24"/>
                <c:pt idx="0">
                  <c:v>T1 2018</c:v>
                </c:pt>
                <c:pt idx="1">
                  <c:v>T2 2018</c:v>
                </c:pt>
                <c:pt idx="2">
                  <c:v>T3 2018</c:v>
                </c:pt>
                <c:pt idx="3">
                  <c:v>T4 2018</c:v>
                </c:pt>
                <c:pt idx="4">
                  <c:v>T1 2019</c:v>
                </c:pt>
                <c:pt idx="5">
                  <c:v>T2 2019</c:v>
                </c:pt>
                <c:pt idx="6">
                  <c:v>T3 2019</c:v>
                </c:pt>
                <c:pt idx="7">
                  <c:v>T4 2019</c:v>
                </c:pt>
                <c:pt idx="8">
                  <c:v>T1 2020</c:v>
                </c:pt>
                <c:pt idx="9">
                  <c:v>T2 2020</c:v>
                </c:pt>
                <c:pt idx="10">
                  <c:v>T3 2020</c:v>
                </c:pt>
                <c:pt idx="11">
                  <c:v>T4 2020</c:v>
                </c:pt>
                <c:pt idx="12">
                  <c:v>T1 2021</c:v>
                </c:pt>
                <c:pt idx="13">
                  <c:v>T2 2021</c:v>
                </c:pt>
                <c:pt idx="14">
                  <c:v>T3 2021</c:v>
                </c:pt>
                <c:pt idx="15">
                  <c:v>T4 2021</c:v>
                </c:pt>
                <c:pt idx="16">
                  <c:v>T1 2022</c:v>
                </c:pt>
                <c:pt idx="17">
                  <c:v>T2 2022</c:v>
                </c:pt>
                <c:pt idx="18">
                  <c:v>T3 2022</c:v>
                </c:pt>
                <c:pt idx="19">
                  <c:v>T4 2022</c:v>
                </c:pt>
                <c:pt idx="20">
                  <c:v>T1 2023</c:v>
                </c:pt>
                <c:pt idx="21">
                  <c:v>T2 2023</c:v>
                </c:pt>
                <c:pt idx="22">
                  <c:v>T3 2023</c:v>
                </c:pt>
                <c:pt idx="23">
                  <c:v>T4 2023</c:v>
                </c:pt>
              </c:strCache>
            </c:strRef>
          </c:cat>
          <c:val>
            <c:numRef>
              <c:f>CALCUL!$B$40:$Y$40</c:f>
              <c:numCache>
                <c:formatCode>0.0</c:formatCode>
                <c:ptCount val="24"/>
                <c:pt idx="0">
                  <c:v>46.216424014663872</c:v>
                </c:pt>
                <c:pt idx="1">
                  <c:v>59.427913071108023</c:v>
                </c:pt>
                <c:pt idx="2">
                  <c:v>57.475342308571022</c:v>
                </c:pt>
                <c:pt idx="3">
                  <c:v>48.599557949033617</c:v>
                </c:pt>
                <c:pt idx="4">
                  <c:v>41.361181577637339</c:v>
                </c:pt>
                <c:pt idx="5">
                  <c:v>130.69051447421197</c:v>
                </c:pt>
                <c:pt idx="6">
                  <c:v>105.47853820522026</c:v>
                </c:pt>
                <c:pt idx="7">
                  <c:v>101.45801339151505</c:v>
                </c:pt>
                <c:pt idx="8">
                  <c:v>101.88199569263654</c:v>
                </c:pt>
                <c:pt idx="9">
                  <c:v>109.35821924246984</c:v>
                </c:pt>
                <c:pt idx="10">
                  <c:v>50.239743086758814</c:v>
                </c:pt>
                <c:pt idx="11">
                  <c:v>122.91440087637599</c:v>
                </c:pt>
                <c:pt idx="12">
                  <c:v>52.679228122252994</c:v>
                </c:pt>
                <c:pt idx="13">
                  <c:v>87.237836594950437</c:v>
                </c:pt>
                <c:pt idx="14">
                  <c:v>40.39400760057152</c:v>
                </c:pt>
                <c:pt idx="15">
                  <c:v>43.234915076630251</c:v>
                </c:pt>
                <c:pt idx="16">
                  <c:v>42.997953546589677</c:v>
                </c:pt>
                <c:pt idx="17">
                  <c:v>49.091809151406672</c:v>
                </c:pt>
                <c:pt idx="18">
                  <c:v>52.477933165408217</c:v>
                </c:pt>
                <c:pt idx="19">
                  <c:v>54.08626242972511</c:v>
                </c:pt>
                <c:pt idx="20">
                  <c:v>51.172210529168694</c:v>
                </c:pt>
                <c:pt idx="21">
                  <c:v>50.843425273294898</c:v>
                </c:pt>
                <c:pt idx="22">
                  <c:v>51.360633414481839</c:v>
                </c:pt>
                <c:pt idx="23">
                  <c:v>63.809490163321541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C7E-4E94-8BA0-44FB82BEA9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73387696"/>
        <c:axId val="573393104"/>
      </c:lineChart>
      <c:catAx>
        <c:axId val="573387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3393104"/>
        <c:crosses val="autoZero"/>
        <c:auto val="1"/>
        <c:lblAlgn val="ctr"/>
        <c:lblOffset val="100"/>
        <c:noMultiLvlLbl val="0"/>
      </c:catAx>
      <c:valAx>
        <c:axId val="5733931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33876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HEBERGEMENT ET RESTAURATION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cke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CALCUL!$B$57:$Y$57</c:f>
              <c:strCache>
                <c:ptCount val="24"/>
                <c:pt idx="0">
                  <c:v>T1 2018</c:v>
                </c:pt>
                <c:pt idx="1">
                  <c:v>T2 2018</c:v>
                </c:pt>
                <c:pt idx="2">
                  <c:v>T3 2018</c:v>
                </c:pt>
                <c:pt idx="3">
                  <c:v>T4 2018</c:v>
                </c:pt>
                <c:pt idx="4">
                  <c:v>T1 2019</c:v>
                </c:pt>
                <c:pt idx="5">
                  <c:v>T2 2019</c:v>
                </c:pt>
                <c:pt idx="6">
                  <c:v>T3 2019</c:v>
                </c:pt>
                <c:pt idx="7">
                  <c:v>T4 2019</c:v>
                </c:pt>
                <c:pt idx="8">
                  <c:v>T1 2020</c:v>
                </c:pt>
                <c:pt idx="9">
                  <c:v>T2 2020</c:v>
                </c:pt>
                <c:pt idx="10">
                  <c:v>T3 2020</c:v>
                </c:pt>
                <c:pt idx="11">
                  <c:v>T4 2020</c:v>
                </c:pt>
                <c:pt idx="12">
                  <c:v>T1 2021</c:v>
                </c:pt>
                <c:pt idx="13">
                  <c:v>T2 2021</c:v>
                </c:pt>
                <c:pt idx="14">
                  <c:v>T3 2021</c:v>
                </c:pt>
                <c:pt idx="15">
                  <c:v>T4 2021</c:v>
                </c:pt>
                <c:pt idx="16">
                  <c:v>T1 2022</c:v>
                </c:pt>
                <c:pt idx="17">
                  <c:v>T2 2022</c:v>
                </c:pt>
                <c:pt idx="18">
                  <c:v>T3 2022</c:v>
                </c:pt>
                <c:pt idx="19">
                  <c:v>T4 2022</c:v>
                </c:pt>
                <c:pt idx="20">
                  <c:v>T1 2023</c:v>
                </c:pt>
                <c:pt idx="21">
                  <c:v>T2 2023</c:v>
                </c:pt>
                <c:pt idx="22">
                  <c:v>T3 2023</c:v>
                </c:pt>
                <c:pt idx="23">
                  <c:v>T4 2023</c:v>
                </c:pt>
              </c:strCache>
            </c:strRef>
          </c:cat>
          <c:val>
            <c:numRef>
              <c:f>CALCUL!$B$58:$Y$58</c:f>
              <c:numCache>
                <c:formatCode>0.0</c:formatCode>
                <c:ptCount val="24"/>
                <c:pt idx="0">
                  <c:v>87.693806896075728</c:v>
                </c:pt>
                <c:pt idx="1">
                  <c:v>95.017953813860913</c:v>
                </c:pt>
                <c:pt idx="2">
                  <c:v>97.933767998203109</c:v>
                </c:pt>
                <c:pt idx="3">
                  <c:v>105.77417461937534</c:v>
                </c:pt>
                <c:pt idx="4">
                  <c:v>105.78938964909503</c:v>
                </c:pt>
                <c:pt idx="5">
                  <c:v>103.62389547799157</c:v>
                </c:pt>
                <c:pt idx="6">
                  <c:v>109.98445323831336</c:v>
                </c:pt>
                <c:pt idx="7">
                  <c:v>131.89179351437886</c:v>
                </c:pt>
                <c:pt idx="8">
                  <c:v>98.043637831155536</c:v>
                </c:pt>
                <c:pt idx="9">
                  <c:v>38.641727001844565</c:v>
                </c:pt>
                <c:pt idx="10">
                  <c:v>48.897409645346023</c:v>
                </c:pt>
                <c:pt idx="11">
                  <c:v>109.43441513820552</c:v>
                </c:pt>
                <c:pt idx="12">
                  <c:v>109.47059246703579</c:v>
                </c:pt>
                <c:pt idx="13">
                  <c:v>123.77966724944541</c:v>
                </c:pt>
                <c:pt idx="14">
                  <c:v>146.82400760842893</c:v>
                </c:pt>
                <c:pt idx="15">
                  <c:v>200.42098500964516</c:v>
                </c:pt>
                <c:pt idx="16">
                  <c:v>166.77865037121055</c:v>
                </c:pt>
                <c:pt idx="17">
                  <c:v>179.72109693120547</c:v>
                </c:pt>
                <c:pt idx="18">
                  <c:v>256.47837812035033</c:v>
                </c:pt>
                <c:pt idx="19">
                  <c:v>262.22716862451711</c:v>
                </c:pt>
                <c:pt idx="20">
                  <c:v>231.20080910180974</c:v>
                </c:pt>
                <c:pt idx="21">
                  <c:v>179.72109693120547</c:v>
                </c:pt>
                <c:pt idx="22">
                  <c:v>332.95880973356122</c:v>
                </c:pt>
                <c:pt idx="23">
                  <c:v>446.870290601031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187-4D99-9B41-4457D07D61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52265296"/>
        <c:axId val="652257392"/>
      </c:lineChart>
      <c:catAx>
        <c:axId val="6522652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2257392"/>
        <c:crosses val="autoZero"/>
        <c:auto val="1"/>
        <c:lblAlgn val="ctr"/>
        <c:lblOffset val="100"/>
        <c:noMultiLvlLbl val="0"/>
      </c:catAx>
      <c:valAx>
        <c:axId val="652257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22652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INFORMATION ET COMMUNICATION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cke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CALCUL!$B$75:$Y$75</c:f>
              <c:strCache>
                <c:ptCount val="24"/>
                <c:pt idx="0">
                  <c:v>T1 2018</c:v>
                </c:pt>
                <c:pt idx="1">
                  <c:v>T2 2018</c:v>
                </c:pt>
                <c:pt idx="2">
                  <c:v>T3 2018</c:v>
                </c:pt>
                <c:pt idx="3">
                  <c:v>T4 2018</c:v>
                </c:pt>
                <c:pt idx="4">
                  <c:v>T1 2019</c:v>
                </c:pt>
                <c:pt idx="5">
                  <c:v>T2 2019</c:v>
                </c:pt>
                <c:pt idx="6">
                  <c:v>T3 2019</c:v>
                </c:pt>
                <c:pt idx="7">
                  <c:v>T4 2019</c:v>
                </c:pt>
                <c:pt idx="8">
                  <c:v>T1 2020</c:v>
                </c:pt>
                <c:pt idx="9">
                  <c:v>T2 2020</c:v>
                </c:pt>
                <c:pt idx="10">
                  <c:v>T3 2020</c:v>
                </c:pt>
                <c:pt idx="11">
                  <c:v>T4 2020</c:v>
                </c:pt>
                <c:pt idx="12">
                  <c:v>T1 2021</c:v>
                </c:pt>
                <c:pt idx="13">
                  <c:v>T2 2021</c:v>
                </c:pt>
                <c:pt idx="14">
                  <c:v>T3 2021</c:v>
                </c:pt>
                <c:pt idx="15">
                  <c:v>T4 2021</c:v>
                </c:pt>
                <c:pt idx="16">
                  <c:v>T1 2022</c:v>
                </c:pt>
                <c:pt idx="17">
                  <c:v>T2 2022</c:v>
                </c:pt>
                <c:pt idx="18">
                  <c:v>T3 2022</c:v>
                </c:pt>
                <c:pt idx="19">
                  <c:v>T4 2022</c:v>
                </c:pt>
                <c:pt idx="20">
                  <c:v>T1 2023</c:v>
                </c:pt>
                <c:pt idx="21">
                  <c:v>T2 2023</c:v>
                </c:pt>
                <c:pt idx="22">
                  <c:v>T3 2023</c:v>
                </c:pt>
                <c:pt idx="23">
                  <c:v>T4 2023</c:v>
                </c:pt>
              </c:strCache>
            </c:strRef>
          </c:cat>
          <c:val>
            <c:numRef>
              <c:f>CALCUL!$B$76:$Y$76</c:f>
              <c:numCache>
                <c:formatCode>0.0</c:formatCode>
                <c:ptCount val="24"/>
                <c:pt idx="0">
                  <c:v>93.69345752326285</c:v>
                </c:pt>
                <c:pt idx="1">
                  <c:v>97.191734565053906</c:v>
                </c:pt>
                <c:pt idx="2">
                  <c:v>109.52985133201307</c:v>
                </c:pt>
                <c:pt idx="3">
                  <c:v>102.96801435328877</c:v>
                </c:pt>
                <c:pt idx="4">
                  <c:v>111.97216894514297</c:v>
                </c:pt>
                <c:pt idx="5">
                  <c:v>115.6738711128875</c:v>
                </c:pt>
                <c:pt idx="6">
                  <c:v>119.00338777355458</c:v>
                </c:pt>
                <c:pt idx="7">
                  <c:v>96.335883877613313</c:v>
                </c:pt>
                <c:pt idx="8">
                  <c:v>115.74169691822426</c:v>
                </c:pt>
                <c:pt idx="9">
                  <c:v>100.31715331871661</c:v>
                </c:pt>
                <c:pt idx="10">
                  <c:v>101.44014525699858</c:v>
                </c:pt>
                <c:pt idx="11">
                  <c:v>114.19652680545958</c:v>
                </c:pt>
                <c:pt idx="12">
                  <c:v>202.11227712574558</c:v>
                </c:pt>
                <c:pt idx="13">
                  <c:v>102.34993741745053</c:v>
                </c:pt>
                <c:pt idx="14">
                  <c:v>163.16648887614676</c:v>
                </c:pt>
                <c:pt idx="15">
                  <c:v>174.29883611312681</c:v>
                </c:pt>
                <c:pt idx="16">
                  <c:v>147.79103603962594</c:v>
                </c:pt>
                <c:pt idx="17">
                  <c:v>232.02478096401555</c:v>
                </c:pt>
                <c:pt idx="18">
                  <c:v>229.04200502143726</c:v>
                </c:pt>
                <c:pt idx="19">
                  <c:v>183.96406749731025</c:v>
                </c:pt>
                <c:pt idx="20">
                  <c:v>220.42744430814523</c:v>
                </c:pt>
                <c:pt idx="21">
                  <c:v>232.02478096401555</c:v>
                </c:pt>
                <c:pt idx="22">
                  <c:v>227.38195963909382</c:v>
                </c:pt>
                <c:pt idx="23">
                  <c:v>232.45416977443551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B1F-4593-AF08-70416F7FC9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59963312"/>
        <c:axId val="659959568"/>
      </c:lineChart>
      <c:catAx>
        <c:axId val="6599633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9959568"/>
        <c:crosses val="autoZero"/>
        <c:auto val="1"/>
        <c:lblAlgn val="ctr"/>
        <c:lblOffset val="100"/>
        <c:noMultiLvlLbl val="0"/>
      </c:catAx>
      <c:valAx>
        <c:axId val="6599595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9963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FINANCE ET ASSURANCE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cke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CALCUL!$B$92:$Y$92</c:f>
              <c:strCache>
                <c:ptCount val="24"/>
                <c:pt idx="0">
                  <c:v>T1 2018</c:v>
                </c:pt>
                <c:pt idx="1">
                  <c:v>T2 2018</c:v>
                </c:pt>
                <c:pt idx="2">
                  <c:v>T3 2018</c:v>
                </c:pt>
                <c:pt idx="3">
                  <c:v>T4 2018</c:v>
                </c:pt>
                <c:pt idx="4">
                  <c:v>T1 2019</c:v>
                </c:pt>
                <c:pt idx="5">
                  <c:v>T2 2019</c:v>
                </c:pt>
                <c:pt idx="6">
                  <c:v>T3 2019</c:v>
                </c:pt>
                <c:pt idx="7">
                  <c:v>T4 2019</c:v>
                </c:pt>
                <c:pt idx="8">
                  <c:v>T1 2020</c:v>
                </c:pt>
                <c:pt idx="9">
                  <c:v>T2 2020</c:v>
                </c:pt>
                <c:pt idx="10">
                  <c:v>T3 2020</c:v>
                </c:pt>
                <c:pt idx="11">
                  <c:v>T4 2020</c:v>
                </c:pt>
                <c:pt idx="12">
                  <c:v>T1 2021</c:v>
                </c:pt>
                <c:pt idx="13">
                  <c:v>T2 2021</c:v>
                </c:pt>
                <c:pt idx="14">
                  <c:v>T3 2021</c:v>
                </c:pt>
                <c:pt idx="15">
                  <c:v>T4 2021</c:v>
                </c:pt>
                <c:pt idx="16">
                  <c:v>T1 2022</c:v>
                </c:pt>
                <c:pt idx="17">
                  <c:v>T2 2022</c:v>
                </c:pt>
                <c:pt idx="18">
                  <c:v>T3 2022</c:v>
                </c:pt>
                <c:pt idx="19">
                  <c:v>T4 2022</c:v>
                </c:pt>
                <c:pt idx="20">
                  <c:v>T1 2023</c:v>
                </c:pt>
                <c:pt idx="21">
                  <c:v>T2 2023</c:v>
                </c:pt>
                <c:pt idx="22">
                  <c:v>T3 2023</c:v>
                </c:pt>
                <c:pt idx="23">
                  <c:v>T4 2023</c:v>
                </c:pt>
              </c:strCache>
            </c:strRef>
          </c:cat>
          <c:val>
            <c:numRef>
              <c:f>CALCUL!$B$93:$Y$93</c:f>
              <c:numCache>
                <c:formatCode>0.0</c:formatCode>
                <c:ptCount val="24"/>
                <c:pt idx="0">
                  <c:v>92.30361945704891</c:v>
                </c:pt>
                <c:pt idx="1">
                  <c:v>100.41866066144095</c:v>
                </c:pt>
                <c:pt idx="2">
                  <c:v>102.96748084208841</c:v>
                </c:pt>
                <c:pt idx="3">
                  <c:v>104.31023903942167</c:v>
                </c:pt>
                <c:pt idx="4">
                  <c:v>111.8232054424488</c:v>
                </c:pt>
                <c:pt idx="5">
                  <c:v>92.920999499580105</c:v>
                </c:pt>
                <c:pt idx="6">
                  <c:v>105.09523831480797</c:v>
                </c:pt>
                <c:pt idx="7">
                  <c:v>104.27084952811283</c:v>
                </c:pt>
                <c:pt idx="8">
                  <c:v>105.33881739692579</c:v>
                </c:pt>
                <c:pt idx="9">
                  <c:v>109.94405517880143</c:v>
                </c:pt>
                <c:pt idx="10">
                  <c:v>101.37371023126408</c:v>
                </c:pt>
                <c:pt idx="11">
                  <c:v>104.6928023731877</c:v>
                </c:pt>
                <c:pt idx="12">
                  <c:v>110.49938867788026</c:v>
                </c:pt>
                <c:pt idx="13">
                  <c:v>98.836624626509959</c:v>
                </c:pt>
                <c:pt idx="14">
                  <c:v>102.08945455457327</c:v>
                </c:pt>
                <c:pt idx="15">
                  <c:v>110.94779113584971</c:v>
                </c:pt>
                <c:pt idx="16">
                  <c:v>108.19088898229906</c:v>
                </c:pt>
                <c:pt idx="17">
                  <c:v>105.253751195002</c:v>
                </c:pt>
                <c:pt idx="18">
                  <c:v>102.3672494651334</c:v>
                </c:pt>
                <c:pt idx="19">
                  <c:v>119.89914104893558</c:v>
                </c:pt>
                <c:pt idx="20">
                  <c:v>118.15223413105799</c:v>
                </c:pt>
                <c:pt idx="21">
                  <c:v>105.253751195002</c:v>
                </c:pt>
                <c:pt idx="22">
                  <c:v>117.43685198733408</c:v>
                </c:pt>
                <c:pt idx="23">
                  <c:v>236.48325649061277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E6F-4E29-9939-6FDDD6855F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58150000"/>
        <c:axId val="658151664"/>
      </c:lineChart>
      <c:catAx>
        <c:axId val="658150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8151664"/>
        <c:crosses val="autoZero"/>
        <c:auto val="1"/>
        <c:lblAlgn val="ctr"/>
        <c:lblOffset val="100"/>
        <c:noMultiLvlLbl val="0"/>
      </c:catAx>
      <c:valAx>
        <c:axId val="6581516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81500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IMMOBILIER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cke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CALCUL!$C$110:$Y$110</c:f>
              <c:strCache>
                <c:ptCount val="23"/>
                <c:pt idx="0">
                  <c:v>T2 2018</c:v>
                </c:pt>
                <c:pt idx="1">
                  <c:v>T3 2018</c:v>
                </c:pt>
                <c:pt idx="2">
                  <c:v>T4 2018</c:v>
                </c:pt>
                <c:pt idx="3">
                  <c:v>T1 2019</c:v>
                </c:pt>
                <c:pt idx="4">
                  <c:v>T2 2019</c:v>
                </c:pt>
                <c:pt idx="5">
                  <c:v>T3 2019</c:v>
                </c:pt>
                <c:pt idx="6">
                  <c:v>T4 2019</c:v>
                </c:pt>
                <c:pt idx="7">
                  <c:v>T1 2020</c:v>
                </c:pt>
                <c:pt idx="8">
                  <c:v>T2 2020</c:v>
                </c:pt>
                <c:pt idx="9">
                  <c:v>T3 2020</c:v>
                </c:pt>
                <c:pt idx="10">
                  <c:v>T4 2020</c:v>
                </c:pt>
                <c:pt idx="11">
                  <c:v>T1 2021</c:v>
                </c:pt>
                <c:pt idx="12">
                  <c:v>T2 2021</c:v>
                </c:pt>
                <c:pt idx="13">
                  <c:v>T3 2021</c:v>
                </c:pt>
                <c:pt idx="14">
                  <c:v>T4 2021</c:v>
                </c:pt>
                <c:pt idx="15">
                  <c:v>T1 2022</c:v>
                </c:pt>
                <c:pt idx="16">
                  <c:v>T2 2022</c:v>
                </c:pt>
                <c:pt idx="17">
                  <c:v>T3 2022</c:v>
                </c:pt>
                <c:pt idx="18">
                  <c:v>T4 2022</c:v>
                </c:pt>
                <c:pt idx="19">
                  <c:v>T1 2023</c:v>
                </c:pt>
                <c:pt idx="20">
                  <c:v>T2 2023</c:v>
                </c:pt>
                <c:pt idx="21">
                  <c:v>T3 2023</c:v>
                </c:pt>
                <c:pt idx="22">
                  <c:v>T4 2023</c:v>
                </c:pt>
              </c:strCache>
            </c:strRef>
          </c:cat>
          <c:val>
            <c:numRef>
              <c:f>CALCUL!$B$111:$Y$111</c:f>
              <c:numCache>
                <c:formatCode>0.0</c:formatCode>
                <c:ptCount val="24"/>
                <c:pt idx="0">
                  <c:v>87.366909816679311</c:v>
                </c:pt>
                <c:pt idx="1">
                  <c:v>124.96290289242269</c:v>
                </c:pt>
                <c:pt idx="2">
                  <c:v>124.4320410331372</c:v>
                </c:pt>
                <c:pt idx="3">
                  <c:v>110.75682579615393</c:v>
                </c:pt>
                <c:pt idx="4">
                  <c:v>200.2065618705586</c:v>
                </c:pt>
                <c:pt idx="5">
                  <c:v>119.42294881560656</c:v>
                </c:pt>
                <c:pt idx="6">
                  <c:v>115.00353298505645</c:v>
                </c:pt>
                <c:pt idx="7">
                  <c:v>133.11847474072169</c:v>
                </c:pt>
                <c:pt idx="8">
                  <c:v>113.85199696269565</c:v>
                </c:pt>
                <c:pt idx="9">
                  <c:v>96.067611760084958</c:v>
                </c:pt>
                <c:pt idx="10">
                  <c:v>96.41768087520434</c:v>
                </c:pt>
                <c:pt idx="11">
                  <c:v>128.52828638810871</c:v>
                </c:pt>
                <c:pt idx="12">
                  <c:v>120.25865074298041</c:v>
                </c:pt>
                <c:pt idx="13">
                  <c:v>117.76146130890584</c:v>
                </c:pt>
                <c:pt idx="14">
                  <c:v>129.17499782514503</c:v>
                </c:pt>
                <c:pt idx="15">
                  <c:v>173.78964442709017</c:v>
                </c:pt>
                <c:pt idx="16">
                  <c:v>160.81771556534733</c:v>
                </c:pt>
                <c:pt idx="17">
                  <c:v>154.72878705042362</c:v>
                </c:pt>
                <c:pt idx="18">
                  <c:v>225.34980675822101</c:v>
                </c:pt>
                <c:pt idx="19">
                  <c:v>171.14796286313685</c:v>
                </c:pt>
                <c:pt idx="20">
                  <c:v>141.59178227452651</c:v>
                </c:pt>
                <c:pt idx="21">
                  <c:v>154.72878705042362</c:v>
                </c:pt>
                <c:pt idx="22">
                  <c:v>208.84734220532656</c:v>
                </c:pt>
                <c:pt idx="23">
                  <c:v>249.38709864195408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982-40D7-A2BA-B1DA438FB1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59958320"/>
        <c:axId val="659964144"/>
      </c:lineChart>
      <c:catAx>
        <c:axId val="65995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9964144"/>
        <c:crosses val="autoZero"/>
        <c:auto val="1"/>
        <c:lblAlgn val="ctr"/>
        <c:lblOffset val="100"/>
        <c:noMultiLvlLbl val="0"/>
      </c:catAx>
      <c:valAx>
        <c:axId val="6599641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99583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SCIENTIFIQUE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cke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CALCUL!$B$127:$Y$127</c:f>
              <c:strCache>
                <c:ptCount val="24"/>
                <c:pt idx="0">
                  <c:v>T1 2018</c:v>
                </c:pt>
                <c:pt idx="1">
                  <c:v>T2 2018</c:v>
                </c:pt>
                <c:pt idx="2">
                  <c:v>T3 2018</c:v>
                </c:pt>
                <c:pt idx="3">
                  <c:v>T4 2018</c:v>
                </c:pt>
                <c:pt idx="4">
                  <c:v>T1 2019</c:v>
                </c:pt>
                <c:pt idx="5">
                  <c:v>T2 2019</c:v>
                </c:pt>
                <c:pt idx="6">
                  <c:v>T3 2019</c:v>
                </c:pt>
                <c:pt idx="7">
                  <c:v>T4 2019</c:v>
                </c:pt>
                <c:pt idx="8">
                  <c:v>T1 2020</c:v>
                </c:pt>
                <c:pt idx="9">
                  <c:v>T2 2020</c:v>
                </c:pt>
                <c:pt idx="10">
                  <c:v>T3 2020</c:v>
                </c:pt>
                <c:pt idx="11">
                  <c:v>T4 2020</c:v>
                </c:pt>
                <c:pt idx="12">
                  <c:v>T1 2021</c:v>
                </c:pt>
                <c:pt idx="13">
                  <c:v>T2 2021</c:v>
                </c:pt>
                <c:pt idx="14">
                  <c:v>T3 2021</c:v>
                </c:pt>
                <c:pt idx="15">
                  <c:v>T4 2021</c:v>
                </c:pt>
                <c:pt idx="16">
                  <c:v>T1 2022</c:v>
                </c:pt>
                <c:pt idx="17">
                  <c:v>T2 2022</c:v>
                </c:pt>
                <c:pt idx="18">
                  <c:v>T3 2022</c:v>
                </c:pt>
                <c:pt idx="19">
                  <c:v>T4 2022</c:v>
                </c:pt>
                <c:pt idx="20">
                  <c:v>T1 2023</c:v>
                </c:pt>
                <c:pt idx="21">
                  <c:v>T2 2023</c:v>
                </c:pt>
                <c:pt idx="22">
                  <c:v>T3 2023</c:v>
                </c:pt>
                <c:pt idx="23">
                  <c:v>T4 2023</c:v>
                </c:pt>
              </c:strCache>
            </c:strRef>
          </c:cat>
          <c:val>
            <c:numRef>
              <c:f>CALCUL!$B$128:$Y$128</c:f>
              <c:numCache>
                <c:formatCode>0.0</c:formatCode>
                <c:ptCount val="24"/>
                <c:pt idx="0">
                  <c:v>55.594905989261989</c:v>
                </c:pt>
                <c:pt idx="1">
                  <c:v>85.089811632031029</c:v>
                </c:pt>
                <c:pt idx="2">
                  <c:v>91.341608149562944</c:v>
                </c:pt>
                <c:pt idx="3">
                  <c:v>246.25066255146456</c:v>
                </c:pt>
                <c:pt idx="4">
                  <c:v>83.5334922157015</c:v>
                </c:pt>
                <c:pt idx="5">
                  <c:v>104.67790233091435</c:v>
                </c:pt>
                <c:pt idx="6">
                  <c:v>139.77161854802591</c:v>
                </c:pt>
                <c:pt idx="7">
                  <c:v>33.164208000592275</c:v>
                </c:pt>
                <c:pt idx="8">
                  <c:v>55.398804854900639</c:v>
                </c:pt>
                <c:pt idx="9">
                  <c:v>60.543170669450838</c:v>
                </c:pt>
                <c:pt idx="10">
                  <c:v>60.543170669450838</c:v>
                </c:pt>
                <c:pt idx="11">
                  <c:v>79.683861152447932</c:v>
                </c:pt>
                <c:pt idx="12">
                  <c:v>77.383737032722564</c:v>
                </c:pt>
                <c:pt idx="13">
                  <c:v>67.716098982734962</c:v>
                </c:pt>
                <c:pt idx="14">
                  <c:v>79.207540613755882</c:v>
                </c:pt>
                <c:pt idx="15">
                  <c:v>69.103675130517402</c:v>
                </c:pt>
                <c:pt idx="16">
                  <c:v>31.596658054050387</c:v>
                </c:pt>
                <c:pt idx="17">
                  <c:v>78.815127889865678</c:v>
                </c:pt>
                <c:pt idx="18">
                  <c:v>55.428727466688969</c:v>
                </c:pt>
                <c:pt idx="19">
                  <c:v>69.774365231891849</c:v>
                </c:pt>
                <c:pt idx="20">
                  <c:v>48.877146569670458</c:v>
                </c:pt>
                <c:pt idx="21">
                  <c:v>78.815127889865678</c:v>
                </c:pt>
                <c:pt idx="22">
                  <c:v>21.405217957498323</c:v>
                </c:pt>
                <c:pt idx="23">
                  <c:v>17.439028356232033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2DC-49B3-BA0A-DF8204951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52258640"/>
        <c:axId val="652259056"/>
      </c:lineChart>
      <c:catAx>
        <c:axId val="652258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2259056"/>
        <c:crosses val="autoZero"/>
        <c:auto val="1"/>
        <c:lblAlgn val="ctr"/>
        <c:lblOffset val="100"/>
        <c:noMultiLvlLbl val="0"/>
      </c:catAx>
      <c:valAx>
        <c:axId val="6522590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22586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SOUTIEN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cke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CALCUL!$B$145:$Y$145</c:f>
              <c:strCache>
                <c:ptCount val="24"/>
                <c:pt idx="0">
                  <c:v>T1 2018</c:v>
                </c:pt>
                <c:pt idx="1">
                  <c:v>T2 2018</c:v>
                </c:pt>
                <c:pt idx="2">
                  <c:v>T3 2018</c:v>
                </c:pt>
                <c:pt idx="3">
                  <c:v>T4 2018</c:v>
                </c:pt>
                <c:pt idx="4">
                  <c:v>T1 2019</c:v>
                </c:pt>
                <c:pt idx="5">
                  <c:v>T2 2019</c:v>
                </c:pt>
                <c:pt idx="6">
                  <c:v>T3 2019</c:v>
                </c:pt>
                <c:pt idx="7">
                  <c:v>T4 2019</c:v>
                </c:pt>
                <c:pt idx="8">
                  <c:v>T1 2020</c:v>
                </c:pt>
                <c:pt idx="9">
                  <c:v>T2 2020</c:v>
                </c:pt>
                <c:pt idx="10">
                  <c:v>T3 2020</c:v>
                </c:pt>
                <c:pt idx="11">
                  <c:v>T4 2020</c:v>
                </c:pt>
                <c:pt idx="12">
                  <c:v>T1 2021</c:v>
                </c:pt>
                <c:pt idx="13">
                  <c:v>T2 2021</c:v>
                </c:pt>
                <c:pt idx="14">
                  <c:v>T3 2021</c:v>
                </c:pt>
                <c:pt idx="15">
                  <c:v>T4 2021</c:v>
                </c:pt>
                <c:pt idx="16">
                  <c:v>T1 2022</c:v>
                </c:pt>
                <c:pt idx="17">
                  <c:v>T2 2022</c:v>
                </c:pt>
                <c:pt idx="18">
                  <c:v>T3 2022</c:v>
                </c:pt>
                <c:pt idx="19">
                  <c:v>T4 2022</c:v>
                </c:pt>
                <c:pt idx="20">
                  <c:v>T1 2023</c:v>
                </c:pt>
                <c:pt idx="21">
                  <c:v>T2 2023</c:v>
                </c:pt>
                <c:pt idx="22">
                  <c:v>T3 2023</c:v>
                </c:pt>
                <c:pt idx="23">
                  <c:v>T4 2023</c:v>
                </c:pt>
              </c:strCache>
            </c:strRef>
          </c:cat>
          <c:val>
            <c:numRef>
              <c:f>CALCUL!$B$146:$Y$146</c:f>
              <c:numCache>
                <c:formatCode>0.0</c:formatCode>
                <c:ptCount val="24"/>
                <c:pt idx="0">
                  <c:v>92.30361945704891</c:v>
                </c:pt>
                <c:pt idx="1">
                  <c:v>100.41866066144095</c:v>
                </c:pt>
                <c:pt idx="2">
                  <c:v>102.96748084208841</c:v>
                </c:pt>
                <c:pt idx="3">
                  <c:v>104.31023903942167</c:v>
                </c:pt>
                <c:pt idx="4">
                  <c:v>111.8232054424488</c:v>
                </c:pt>
                <c:pt idx="5">
                  <c:v>92.920999499580105</c:v>
                </c:pt>
                <c:pt idx="6">
                  <c:v>105.09523831480797</c:v>
                </c:pt>
                <c:pt idx="7">
                  <c:v>104.27084952811283</c:v>
                </c:pt>
                <c:pt idx="8">
                  <c:v>105.33881739692579</c:v>
                </c:pt>
                <c:pt idx="9">
                  <c:v>109.94405517880143</c:v>
                </c:pt>
                <c:pt idx="10">
                  <c:v>101.37371023126408</c:v>
                </c:pt>
                <c:pt idx="11">
                  <c:v>104.6928023731877</c:v>
                </c:pt>
                <c:pt idx="12">
                  <c:v>110.49938867788026</c:v>
                </c:pt>
                <c:pt idx="13">
                  <c:v>98.836624626509959</c:v>
                </c:pt>
                <c:pt idx="14">
                  <c:v>102.08945455457327</c:v>
                </c:pt>
                <c:pt idx="15">
                  <c:v>110.94779113584971</c:v>
                </c:pt>
                <c:pt idx="16">
                  <c:v>108.19088898229906</c:v>
                </c:pt>
                <c:pt idx="17">
                  <c:v>105.253751195002</c:v>
                </c:pt>
                <c:pt idx="18">
                  <c:v>102.3672494651334</c:v>
                </c:pt>
                <c:pt idx="19">
                  <c:v>119.89914104893558</c:v>
                </c:pt>
                <c:pt idx="20">
                  <c:v>118.15223413105799</c:v>
                </c:pt>
                <c:pt idx="21">
                  <c:v>105.253751195002</c:v>
                </c:pt>
                <c:pt idx="22">
                  <c:v>117.43685198733408</c:v>
                </c:pt>
                <c:pt idx="23">
                  <c:v>118.43962648763006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681-42E4-ABA9-A69CA3A214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73393936"/>
        <c:axId val="573397264"/>
      </c:lineChart>
      <c:catAx>
        <c:axId val="573393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3397264"/>
        <c:crosses val="autoZero"/>
        <c:auto val="1"/>
        <c:lblAlgn val="ctr"/>
        <c:lblOffset val="100"/>
        <c:noMultiLvlLbl val="0"/>
      </c:catAx>
      <c:valAx>
        <c:axId val="5733972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33939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TRANSPORT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cke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CALCUL!$B$39:$AB$39</c:f>
              <c:strCache>
                <c:ptCount val="27"/>
                <c:pt idx="0">
                  <c:v>T1 2018</c:v>
                </c:pt>
                <c:pt idx="1">
                  <c:v>T2 2018</c:v>
                </c:pt>
                <c:pt idx="2">
                  <c:v>T3 2018</c:v>
                </c:pt>
                <c:pt idx="3">
                  <c:v>T4 2018</c:v>
                </c:pt>
                <c:pt idx="4">
                  <c:v>T1 2019</c:v>
                </c:pt>
                <c:pt idx="5">
                  <c:v>T2 2019</c:v>
                </c:pt>
                <c:pt idx="6">
                  <c:v>T3 2019</c:v>
                </c:pt>
                <c:pt idx="7">
                  <c:v>T4 2019</c:v>
                </c:pt>
                <c:pt idx="8">
                  <c:v>T1 2020</c:v>
                </c:pt>
                <c:pt idx="9">
                  <c:v>T2 2020</c:v>
                </c:pt>
                <c:pt idx="10">
                  <c:v>T3 2020</c:v>
                </c:pt>
                <c:pt idx="11">
                  <c:v>T4 2020</c:v>
                </c:pt>
                <c:pt idx="12">
                  <c:v>T1 2021</c:v>
                </c:pt>
                <c:pt idx="13">
                  <c:v>T2 2021</c:v>
                </c:pt>
                <c:pt idx="14">
                  <c:v>T3 2021</c:v>
                </c:pt>
                <c:pt idx="15">
                  <c:v>T4 2021</c:v>
                </c:pt>
                <c:pt idx="16">
                  <c:v>T1 2022</c:v>
                </c:pt>
                <c:pt idx="17">
                  <c:v>T2 2022</c:v>
                </c:pt>
                <c:pt idx="18">
                  <c:v>T3 2022</c:v>
                </c:pt>
                <c:pt idx="19">
                  <c:v>T4 2022</c:v>
                </c:pt>
                <c:pt idx="20">
                  <c:v>T1 2023</c:v>
                </c:pt>
                <c:pt idx="21">
                  <c:v>T2 2023</c:v>
                </c:pt>
                <c:pt idx="22">
                  <c:v>T3 2023</c:v>
                </c:pt>
                <c:pt idx="23">
                  <c:v>T4 2023</c:v>
                </c:pt>
                <c:pt idx="24">
                  <c:v>T1 2024</c:v>
                </c:pt>
                <c:pt idx="25">
                  <c:v>T2 2024</c:v>
                </c:pt>
                <c:pt idx="26">
                  <c:v>T3 2024</c:v>
                </c:pt>
              </c:strCache>
            </c:strRef>
          </c:cat>
          <c:val>
            <c:numRef>
              <c:f>CALCUL!$B$40:$AB$40</c:f>
              <c:numCache>
                <c:formatCode>0.0</c:formatCode>
                <c:ptCount val="27"/>
                <c:pt idx="0">
                  <c:v>46.216424014663872</c:v>
                </c:pt>
                <c:pt idx="1">
                  <c:v>59.427913071108023</c:v>
                </c:pt>
                <c:pt idx="2">
                  <c:v>57.475342308571022</c:v>
                </c:pt>
                <c:pt idx="3">
                  <c:v>48.599557949033617</c:v>
                </c:pt>
                <c:pt idx="4">
                  <c:v>41.361181577637339</c:v>
                </c:pt>
                <c:pt idx="5">
                  <c:v>130.69051447421197</c:v>
                </c:pt>
                <c:pt idx="6">
                  <c:v>105.47853820522026</c:v>
                </c:pt>
                <c:pt idx="7">
                  <c:v>101.45801339151505</c:v>
                </c:pt>
                <c:pt idx="8">
                  <c:v>101.88199569263654</c:v>
                </c:pt>
                <c:pt idx="9">
                  <c:v>109.35821924246984</c:v>
                </c:pt>
                <c:pt idx="10">
                  <c:v>50.239743086758814</c:v>
                </c:pt>
                <c:pt idx="11">
                  <c:v>122.91440087637599</c:v>
                </c:pt>
                <c:pt idx="12">
                  <c:v>52.679228122252994</c:v>
                </c:pt>
                <c:pt idx="13">
                  <c:v>87.237836594950437</c:v>
                </c:pt>
                <c:pt idx="14">
                  <c:v>40.39400760057152</c:v>
                </c:pt>
                <c:pt idx="15">
                  <c:v>43.234915076630251</c:v>
                </c:pt>
                <c:pt idx="16">
                  <c:v>42.997953546589677</c:v>
                </c:pt>
                <c:pt idx="17">
                  <c:v>49.091809151406672</c:v>
                </c:pt>
                <c:pt idx="18">
                  <c:v>52.477933165408217</c:v>
                </c:pt>
                <c:pt idx="19">
                  <c:v>54.08626242972511</c:v>
                </c:pt>
                <c:pt idx="20">
                  <c:v>51.172210529168694</c:v>
                </c:pt>
                <c:pt idx="21">
                  <c:v>50.843425273294898</c:v>
                </c:pt>
                <c:pt idx="22">
                  <c:v>51.360633414481839</c:v>
                </c:pt>
                <c:pt idx="23">
                  <c:v>63.809490163321541</c:v>
                </c:pt>
                <c:pt idx="24">
                  <c:v>41.936368193364672</c:v>
                </c:pt>
                <c:pt idx="25">
                  <c:v>40.562984649875851</c:v>
                </c:pt>
                <c:pt idx="26">
                  <c:v>62.383359269681357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DA0-4360-95AE-A19A903BB1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73387696"/>
        <c:axId val="573393104"/>
      </c:lineChart>
      <c:catAx>
        <c:axId val="573387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3393104"/>
        <c:crosses val="autoZero"/>
        <c:auto val="1"/>
        <c:lblAlgn val="ctr"/>
        <c:lblOffset val="100"/>
        <c:noMultiLvlLbl val="0"/>
      </c:catAx>
      <c:valAx>
        <c:axId val="5733931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33876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ENSEIGNEMENT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cke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CALCUL!$B$166:$Y$166</c:f>
              <c:strCache>
                <c:ptCount val="24"/>
                <c:pt idx="0">
                  <c:v>T1 2018</c:v>
                </c:pt>
                <c:pt idx="1">
                  <c:v>T2 2018</c:v>
                </c:pt>
                <c:pt idx="2">
                  <c:v>T3 2018</c:v>
                </c:pt>
                <c:pt idx="3">
                  <c:v>T4 2018</c:v>
                </c:pt>
                <c:pt idx="4">
                  <c:v>T1 2019</c:v>
                </c:pt>
                <c:pt idx="5">
                  <c:v>T2 2019</c:v>
                </c:pt>
                <c:pt idx="6">
                  <c:v>T3 2019</c:v>
                </c:pt>
                <c:pt idx="7">
                  <c:v>T4 2019</c:v>
                </c:pt>
                <c:pt idx="8">
                  <c:v>T1 2020</c:v>
                </c:pt>
                <c:pt idx="9">
                  <c:v>T2 2020</c:v>
                </c:pt>
                <c:pt idx="10">
                  <c:v>T3 2020</c:v>
                </c:pt>
                <c:pt idx="11">
                  <c:v>T4 2020</c:v>
                </c:pt>
                <c:pt idx="12">
                  <c:v>T1 2021</c:v>
                </c:pt>
                <c:pt idx="13">
                  <c:v>T2 2021</c:v>
                </c:pt>
                <c:pt idx="14">
                  <c:v>T3 2021</c:v>
                </c:pt>
                <c:pt idx="15">
                  <c:v>T4 2021</c:v>
                </c:pt>
                <c:pt idx="16">
                  <c:v>T1 2022</c:v>
                </c:pt>
                <c:pt idx="17">
                  <c:v>T2 2022</c:v>
                </c:pt>
                <c:pt idx="18">
                  <c:v>T3 2022</c:v>
                </c:pt>
                <c:pt idx="19">
                  <c:v>T4 2022</c:v>
                </c:pt>
                <c:pt idx="20">
                  <c:v>T1 2023</c:v>
                </c:pt>
                <c:pt idx="21">
                  <c:v>T2 2023</c:v>
                </c:pt>
                <c:pt idx="22">
                  <c:v>T3 2023</c:v>
                </c:pt>
                <c:pt idx="23">
                  <c:v>T4 2023</c:v>
                </c:pt>
              </c:strCache>
            </c:strRef>
          </c:cat>
          <c:val>
            <c:numRef>
              <c:f>CALCUL!$B$167:$Y$167</c:f>
              <c:numCache>
                <c:formatCode>0.0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159.67162052797491</c:v>
                </c:pt>
                <c:pt idx="3">
                  <c:v>240.32837947202506</c:v>
                </c:pt>
                <c:pt idx="4">
                  <c:v>250.58320059397843</c:v>
                </c:pt>
                <c:pt idx="5">
                  <c:v>2063.2058631419059</c:v>
                </c:pt>
                <c:pt idx="6">
                  <c:v>685.89371212172739</c:v>
                </c:pt>
                <c:pt idx="7">
                  <c:v>2337.0249214873943</c:v>
                </c:pt>
                <c:pt idx="8">
                  <c:v>1320.1512977310958</c:v>
                </c:pt>
                <c:pt idx="9">
                  <c:v>173.46577010066113</c:v>
                </c:pt>
                <c:pt idx="10">
                  <c:v>261.5295673894567</c:v>
                </c:pt>
                <c:pt idx="11">
                  <c:v>345.56450472278101</c:v>
                </c:pt>
                <c:pt idx="12">
                  <c:v>0</c:v>
                </c:pt>
                <c:pt idx="13">
                  <c:v>688.19143602248926</c:v>
                </c:pt>
                <c:pt idx="14">
                  <c:v>1880.1535567888384</c:v>
                </c:pt>
                <c:pt idx="15">
                  <c:v>1043.3635595653502</c:v>
                </c:pt>
                <c:pt idx="16">
                  <c:v>1384.9899411807203</c:v>
                </c:pt>
                <c:pt idx="17">
                  <c:v>1458.923509704437</c:v>
                </c:pt>
                <c:pt idx="18">
                  <c:v>0</c:v>
                </c:pt>
                <c:pt idx="19">
                  <c:v>422.8341062129706</c:v>
                </c:pt>
                <c:pt idx="20">
                  <c:v>980.73857586516147</c:v>
                </c:pt>
                <c:pt idx="21">
                  <c:v>1458.923509704437</c:v>
                </c:pt>
                <c:pt idx="22">
                  <c:v>1560.8703207221336</c:v>
                </c:pt>
                <c:pt idx="23">
                  <c:v>59.137637232583302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98C-41DC-BFF0-B87BA7437A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69530208"/>
        <c:axId val="569538944"/>
      </c:lineChart>
      <c:catAx>
        <c:axId val="5695302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9538944"/>
        <c:crosses val="autoZero"/>
        <c:auto val="1"/>
        <c:lblAlgn val="ctr"/>
        <c:lblOffset val="100"/>
        <c:noMultiLvlLbl val="0"/>
      </c:catAx>
      <c:valAx>
        <c:axId val="5695389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95302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SANTE HUMAINE</a:t>
            </a:r>
          </a:p>
        </c:rich>
      </c:tx>
      <c:layout>
        <c:manualLayout>
          <c:xMode val="edge"/>
          <c:yMode val="edge"/>
          <c:x val="0.34039566929133858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cke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CALCUL!$B$185:$Y$185</c:f>
              <c:strCache>
                <c:ptCount val="24"/>
                <c:pt idx="0">
                  <c:v>T1 2018</c:v>
                </c:pt>
                <c:pt idx="1">
                  <c:v>T2 2018</c:v>
                </c:pt>
                <c:pt idx="2">
                  <c:v>T3 2018</c:v>
                </c:pt>
                <c:pt idx="3">
                  <c:v>T4 2018</c:v>
                </c:pt>
                <c:pt idx="4">
                  <c:v>T1 2019</c:v>
                </c:pt>
                <c:pt idx="5">
                  <c:v>T2 2019</c:v>
                </c:pt>
                <c:pt idx="6">
                  <c:v>T3 2019</c:v>
                </c:pt>
                <c:pt idx="7">
                  <c:v>T4 2019</c:v>
                </c:pt>
                <c:pt idx="8">
                  <c:v>T1 2020</c:v>
                </c:pt>
                <c:pt idx="9">
                  <c:v>T2 2020</c:v>
                </c:pt>
                <c:pt idx="10">
                  <c:v>T3 2020</c:v>
                </c:pt>
                <c:pt idx="11">
                  <c:v>T4 2020</c:v>
                </c:pt>
                <c:pt idx="12">
                  <c:v>T1 2021</c:v>
                </c:pt>
                <c:pt idx="13">
                  <c:v>T2 2021</c:v>
                </c:pt>
                <c:pt idx="14">
                  <c:v>T3 2021</c:v>
                </c:pt>
                <c:pt idx="15">
                  <c:v>T4 2021</c:v>
                </c:pt>
                <c:pt idx="16">
                  <c:v>T1 2022</c:v>
                </c:pt>
                <c:pt idx="17">
                  <c:v>T2 2022</c:v>
                </c:pt>
                <c:pt idx="18">
                  <c:v>T3 2022</c:v>
                </c:pt>
                <c:pt idx="19">
                  <c:v>T4 2022</c:v>
                </c:pt>
                <c:pt idx="20">
                  <c:v>T1 2023</c:v>
                </c:pt>
                <c:pt idx="21">
                  <c:v>T2 2023</c:v>
                </c:pt>
                <c:pt idx="22">
                  <c:v>T3 2023</c:v>
                </c:pt>
                <c:pt idx="23">
                  <c:v>T4 2023</c:v>
                </c:pt>
              </c:strCache>
            </c:strRef>
          </c:cat>
          <c:val>
            <c:numRef>
              <c:f>CALCUL!$B$186:$Y$186</c:f>
              <c:numCache>
                <c:formatCode>0.0</c:formatCode>
                <c:ptCount val="24"/>
                <c:pt idx="0">
                  <c:v>84.00819851083719</c:v>
                </c:pt>
                <c:pt idx="1">
                  <c:v>86.047121630909643</c:v>
                </c:pt>
                <c:pt idx="2">
                  <c:v>136.21686975168234</c:v>
                </c:pt>
                <c:pt idx="3">
                  <c:v>93.727810106570843</c:v>
                </c:pt>
                <c:pt idx="4">
                  <c:v>33.895275536830901</c:v>
                </c:pt>
                <c:pt idx="5">
                  <c:v>40.854229911389751</c:v>
                </c:pt>
                <c:pt idx="6">
                  <c:v>39.18229352536369</c:v>
                </c:pt>
                <c:pt idx="7">
                  <c:v>28.240396573752403</c:v>
                </c:pt>
                <c:pt idx="8">
                  <c:v>22.258648801762813</c:v>
                </c:pt>
                <c:pt idx="9">
                  <c:v>19.350827763203082</c:v>
                </c:pt>
                <c:pt idx="10">
                  <c:v>19.350827763203082</c:v>
                </c:pt>
                <c:pt idx="11">
                  <c:v>47.122652799645188</c:v>
                </c:pt>
                <c:pt idx="12">
                  <c:v>14.527146554146345</c:v>
                </c:pt>
                <c:pt idx="13">
                  <c:v>17.446790238391834</c:v>
                </c:pt>
                <c:pt idx="14">
                  <c:v>17.446790238391834</c:v>
                </c:pt>
                <c:pt idx="15">
                  <c:v>17.56169458135199</c:v>
                </c:pt>
                <c:pt idx="16">
                  <c:v>12.786006261572727</c:v>
                </c:pt>
                <c:pt idx="17">
                  <c:v>20.404773254045679</c:v>
                </c:pt>
                <c:pt idx="18">
                  <c:v>20.299864394127706</c:v>
                </c:pt>
                <c:pt idx="19">
                  <c:v>19.413102828104389</c:v>
                </c:pt>
                <c:pt idx="20">
                  <c:v>22.043857624864096</c:v>
                </c:pt>
                <c:pt idx="21">
                  <c:v>20.404773254045679</c:v>
                </c:pt>
                <c:pt idx="22">
                  <c:v>24.568100787457073</c:v>
                </c:pt>
                <c:pt idx="23">
                  <c:v>18.239570950738631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E97-4E36-B6A0-F389CE7906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44762384"/>
        <c:axId val="744763632"/>
      </c:lineChart>
      <c:catAx>
        <c:axId val="744762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44763632"/>
        <c:crosses val="autoZero"/>
        <c:auto val="1"/>
        <c:lblAlgn val="ctr"/>
        <c:lblOffset val="100"/>
        <c:noMultiLvlLbl val="0"/>
      </c:catAx>
      <c:valAx>
        <c:axId val="744763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447623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SPORT</a:t>
            </a:r>
          </a:p>
        </c:rich>
      </c:tx>
      <c:layout>
        <c:manualLayout>
          <c:xMode val="edge"/>
          <c:yMode val="edge"/>
          <c:x val="0.34595122484689411"/>
          <c:y val="4.16666666666666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cke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CALCUL!$B$205:$Y$205</c:f>
              <c:strCache>
                <c:ptCount val="24"/>
                <c:pt idx="0">
                  <c:v>T1 2018</c:v>
                </c:pt>
                <c:pt idx="1">
                  <c:v>T2 2018</c:v>
                </c:pt>
                <c:pt idx="2">
                  <c:v>T3 2018</c:v>
                </c:pt>
                <c:pt idx="3">
                  <c:v>T4 2018</c:v>
                </c:pt>
                <c:pt idx="4">
                  <c:v>T1 2019</c:v>
                </c:pt>
                <c:pt idx="5">
                  <c:v>T2 2019</c:v>
                </c:pt>
                <c:pt idx="6">
                  <c:v>T3 2019</c:v>
                </c:pt>
                <c:pt idx="7">
                  <c:v>T4 2019</c:v>
                </c:pt>
                <c:pt idx="8">
                  <c:v>T1 2020</c:v>
                </c:pt>
                <c:pt idx="9">
                  <c:v>T2 2020</c:v>
                </c:pt>
                <c:pt idx="10">
                  <c:v>T3 2020</c:v>
                </c:pt>
                <c:pt idx="11">
                  <c:v>T4 2020</c:v>
                </c:pt>
                <c:pt idx="12">
                  <c:v>T1 2021</c:v>
                </c:pt>
                <c:pt idx="13">
                  <c:v>T2 2021</c:v>
                </c:pt>
                <c:pt idx="14">
                  <c:v>T3 2021</c:v>
                </c:pt>
                <c:pt idx="15">
                  <c:v>T4 2021</c:v>
                </c:pt>
                <c:pt idx="16">
                  <c:v>T1 2022</c:v>
                </c:pt>
                <c:pt idx="17">
                  <c:v>T2 2022</c:v>
                </c:pt>
                <c:pt idx="18">
                  <c:v>T3 2022</c:v>
                </c:pt>
                <c:pt idx="19">
                  <c:v>T4 2022</c:v>
                </c:pt>
                <c:pt idx="20">
                  <c:v>T1 2023</c:v>
                </c:pt>
                <c:pt idx="21">
                  <c:v>T2 2023</c:v>
                </c:pt>
                <c:pt idx="22">
                  <c:v>T3 2023</c:v>
                </c:pt>
                <c:pt idx="23">
                  <c:v>T4 2023</c:v>
                </c:pt>
              </c:strCache>
            </c:strRef>
          </c:cat>
          <c:val>
            <c:numRef>
              <c:f>CALCUL!$B$206:$Y$206</c:f>
              <c:numCache>
                <c:formatCode>0.0</c:formatCode>
                <c:ptCount val="24"/>
                <c:pt idx="0">
                  <c:v>96.328506525608333</c:v>
                </c:pt>
                <c:pt idx="1">
                  <c:v>80.518524765206109</c:v>
                </c:pt>
                <c:pt idx="2">
                  <c:v>105.66036539593536</c:v>
                </c:pt>
                <c:pt idx="3">
                  <c:v>116.28557297553721</c:v>
                </c:pt>
                <c:pt idx="4">
                  <c:v>78.730288991244208</c:v>
                </c:pt>
                <c:pt idx="5">
                  <c:v>131.84507841945597</c:v>
                </c:pt>
                <c:pt idx="6">
                  <c:v>163.76558904792233</c:v>
                </c:pt>
                <c:pt idx="7">
                  <c:v>157.7455083335376</c:v>
                </c:pt>
                <c:pt idx="8">
                  <c:v>138.26807711007996</c:v>
                </c:pt>
                <c:pt idx="9">
                  <c:v>130.71812753129993</c:v>
                </c:pt>
                <c:pt idx="10">
                  <c:v>109.17462912546735</c:v>
                </c:pt>
                <c:pt idx="11">
                  <c:v>116.44663548331764</c:v>
                </c:pt>
                <c:pt idx="12">
                  <c:v>118.60971463708495</c:v>
                </c:pt>
                <c:pt idx="13">
                  <c:v>116.7919505106085</c:v>
                </c:pt>
                <c:pt idx="14">
                  <c:v>47.126228560674846</c:v>
                </c:pt>
                <c:pt idx="15">
                  <c:v>40.191864989492906</c:v>
                </c:pt>
                <c:pt idx="16">
                  <c:v>36.031201750277255</c:v>
                </c:pt>
                <c:pt idx="17">
                  <c:v>29.06897585310864</c:v>
                </c:pt>
                <c:pt idx="18">
                  <c:v>59.183662367199439</c:v>
                </c:pt>
                <c:pt idx="19">
                  <c:v>26.016522896840836</c:v>
                </c:pt>
                <c:pt idx="20">
                  <c:v>35.420969011839496</c:v>
                </c:pt>
                <c:pt idx="21">
                  <c:v>29.06897585310864</c:v>
                </c:pt>
                <c:pt idx="22">
                  <c:v>48.967062428108804</c:v>
                </c:pt>
                <c:pt idx="23">
                  <c:v>25.759009522550283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92D-4CEB-A237-C4A91B1AEF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44771952"/>
        <c:axId val="744773616"/>
      </c:lineChart>
      <c:catAx>
        <c:axId val="744771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44773616"/>
        <c:crosses val="autoZero"/>
        <c:auto val="1"/>
        <c:lblAlgn val="ctr"/>
        <c:lblOffset val="100"/>
        <c:noMultiLvlLbl val="0"/>
      </c:catAx>
      <c:valAx>
        <c:axId val="744773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447719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HEBERGEMENT ET RESTAU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cke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CALCUL!$B$57:$AB$57</c:f>
              <c:strCache>
                <c:ptCount val="27"/>
                <c:pt idx="0">
                  <c:v>T1 2018</c:v>
                </c:pt>
                <c:pt idx="1">
                  <c:v>T2 2018</c:v>
                </c:pt>
                <c:pt idx="2">
                  <c:v>T3 2018</c:v>
                </c:pt>
                <c:pt idx="3">
                  <c:v>T4 2018</c:v>
                </c:pt>
                <c:pt idx="4">
                  <c:v>T1 2019</c:v>
                </c:pt>
                <c:pt idx="5">
                  <c:v>T2 2019</c:v>
                </c:pt>
                <c:pt idx="6">
                  <c:v>T3 2019</c:v>
                </c:pt>
                <c:pt idx="7">
                  <c:v>T4 2019</c:v>
                </c:pt>
                <c:pt idx="8">
                  <c:v>T1 2020</c:v>
                </c:pt>
                <c:pt idx="9">
                  <c:v>T2 2020</c:v>
                </c:pt>
                <c:pt idx="10">
                  <c:v>T3 2020</c:v>
                </c:pt>
                <c:pt idx="11">
                  <c:v>T4 2020</c:v>
                </c:pt>
                <c:pt idx="12">
                  <c:v>T1 2021</c:v>
                </c:pt>
                <c:pt idx="13">
                  <c:v>T2 2021</c:v>
                </c:pt>
                <c:pt idx="14">
                  <c:v>T3 2021</c:v>
                </c:pt>
                <c:pt idx="15">
                  <c:v>T4 2021</c:v>
                </c:pt>
                <c:pt idx="16">
                  <c:v>T1 2022</c:v>
                </c:pt>
                <c:pt idx="17">
                  <c:v>T2 2022</c:v>
                </c:pt>
                <c:pt idx="18">
                  <c:v>T3 2022</c:v>
                </c:pt>
                <c:pt idx="19">
                  <c:v>T4 2022</c:v>
                </c:pt>
                <c:pt idx="20">
                  <c:v>T1 2023</c:v>
                </c:pt>
                <c:pt idx="21">
                  <c:v>T2 2023</c:v>
                </c:pt>
                <c:pt idx="22">
                  <c:v>T3 2023</c:v>
                </c:pt>
                <c:pt idx="23">
                  <c:v>T4 2023</c:v>
                </c:pt>
                <c:pt idx="24">
                  <c:v>T1 2024</c:v>
                </c:pt>
                <c:pt idx="25">
                  <c:v>T2 2024</c:v>
                </c:pt>
                <c:pt idx="26">
                  <c:v>T3 2024</c:v>
                </c:pt>
              </c:strCache>
            </c:strRef>
          </c:cat>
          <c:val>
            <c:numRef>
              <c:f>CALCUL!$B$58:$AB$58</c:f>
              <c:numCache>
                <c:formatCode>0.0</c:formatCode>
                <c:ptCount val="27"/>
                <c:pt idx="0">
                  <c:v>87.693806896075728</c:v>
                </c:pt>
                <c:pt idx="1">
                  <c:v>95.017953813860913</c:v>
                </c:pt>
                <c:pt idx="2">
                  <c:v>97.933767998203109</c:v>
                </c:pt>
                <c:pt idx="3">
                  <c:v>105.77417461937534</c:v>
                </c:pt>
                <c:pt idx="4">
                  <c:v>105.78938964909503</c:v>
                </c:pt>
                <c:pt idx="5">
                  <c:v>103.62389547799157</c:v>
                </c:pt>
                <c:pt idx="6">
                  <c:v>109.98445323831336</c:v>
                </c:pt>
                <c:pt idx="7">
                  <c:v>131.89179351437886</c:v>
                </c:pt>
                <c:pt idx="8">
                  <c:v>98.043637831155536</c:v>
                </c:pt>
                <c:pt idx="9">
                  <c:v>38.641727001844565</c:v>
                </c:pt>
                <c:pt idx="10">
                  <c:v>48.897409645346023</c:v>
                </c:pt>
                <c:pt idx="11">
                  <c:v>109.43441513820552</c:v>
                </c:pt>
                <c:pt idx="12">
                  <c:v>109.47059246703579</c:v>
                </c:pt>
                <c:pt idx="13">
                  <c:v>123.77966724944541</c:v>
                </c:pt>
                <c:pt idx="14">
                  <c:v>146.82400760842893</c:v>
                </c:pt>
                <c:pt idx="15">
                  <c:v>200.42098500964516</c:v>
                </c:pt>
                <c:pt idx="16">
                  <c:v>166.77865037121055</c:v>
                </c:pt>
                <c:pt idx="17">
                  <c:v>179.72109693120547</c:v>
                </c:pt>
                <c:pt idx="18">
                  <c:v>256.47837812035033</c:v>
                </c:pt>
                <c:pt idx="19">
                  <c:v>262.22716862451711</c:v>
                </c:pt>
                <c:pt idx="20">
                  <c:v>231.20080910180974</c:v>
                </c:pt>
                <c:pt idx="21">
                  <c:v>179.72109693120547</c:v>
                </c:pt>
                <c:pt idx="22">
                  <c:v>332.95880973356122</c:v>
                </c:pt>
                <c:pt idx="23">
                  <c:v>446.870290601031</c:v>
                </c:pt>
                <c:pt idx="24">
                  <c:v>263.40527731005238</c:v>
                </c:pt>
                <c:pt idx="25">
                  <c:v>316.56540952864293</c:v>
                </c:pt>
                <c:pt idx="26">
                  <c:v>394.67630606371927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DCF-4BFB-8F78-F0280F21FE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52265296"/>
        <c:axId val="652257392"/>
      </c:lineChart>
      <c:catAx>
        <c:axId val="6522652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2257392"/>
        <c:crosses val="autoZero"/>
        <c:auto val="1"/>
        <c:lblAlgn val="ctr"/>
        <c:lblOffset val="100"/>
        <c:noMultiLvlLbl val="0"/>
      </c:catAx>
      <c:valAx>
        <c:axId val="652257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22652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INFORMATION ET COMMUNICATION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cke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CALCUL!$B$75:$AB$75</c:f>
              <c:strCache>
                <c:ptCount val="27"/>
                <c:pt idx="0">
                  <c:v>T1 2018</c:v>
                </c:pt>
                <c:pt idx="1">
                  <c:v>T2 2018</c:v>
                </c:pt>
                <c:pt idx="2">
                  <c:v>T3 2018</c:v>
                </c:pt>
                <c:pt idx="3">
                  <c:v>T4 2018</c:v>
                </c:pt>
                <c:pt idx="4">
                  <c:v>T1 2019</c:v>
                </c:pt>
                <c:pt idx="5">
                  <c:v>T2 2019</c:v>
                </c:pt>
                <c:pt idx="6">
                  <c:v>T3 2019</c:v>
                </c:pt>
                <c:pt idx="7">
                  <c:v>T4 2019</c:v>
                </c:pt>
                <c:pt idx="8">
                  <c:v>T1 2020</c:v>
                </c:pt>
                <c:pt idx="9">
                  <c:v>T2 2020</c:v>
                </c:pt>
                <c:pt idx="10">
                  <c:v>T3 2020</c:v>
                </c:pt>
                <c:pt idx="11">
                  <c:v>T4 2020</c:v>
                </c:pt>
                <c:pt idx="12">
                  <c:v>T1 2021</c:v>
                </c:pt>
                <c:pt idx="13">
                  <c:v>T2 2021</c:v>
                </c:pt>
                <c:pt idx="14">
                  <c:v>T3 2021</c:v>
                </c:pt>
                <c:pt idx="15">
                  <c:v>T4 2021</c:v>
                </c:pt>
                <c:pt idx="16">
                  <c:v>T1 2022</c:v>
                </c:pt>
                <c:pt idx="17">
                  <c:v>T2 2022</c:v>
                </c:pt>
                <c:pt idx="18">
                  <c:v>T3 2022</c:v>
                </c:pt>
                <c:pt idx="19">
                  <c:v>T4 2022</c:v>
                </c:pt>
                <c:pt idx="20">
                  <c:v>T1 2023</c:v>
                </c:pt>
                <c:pt idx="21">
                  <c:v>T2 2023</c:v>
                </c:pt>
                <c:pt idx="22">
                  <c:v>T3 2023</c:v>
                </c:pt>
                <c:pt idx="23">
                  <c:v>T4 2023</c:v>
                </c:pt>
                <c:pt idx="24">
                  <c:v>T1 2024</c:v>
                </c:pt>
                <c:pt idx="25">
                  <c:v>T2 2024</c:v>
                </c:pt>
                <c:pt idx="26">
                  <c:v>T3 2024</c:v>
                </c:pt>
              </c:strCache>
            </c:strRef>
          </c:cat>
          <c:val>
            <c:numRef>
              <c:f>CALCUL!$B$76:$AB$76</c:f>
              <c:numCache>
                <c:formatCode>0.0</c:formatCode>
                <c:ptCount val="27"/>
                <c:pt idx="0">
                  <c:v>93.69345752326285</c:v>
                </c:pt>
                <c:pt idx="1">
                  <c:v>97.191734565053906</c:v>
                </c:pt>
                <c:pt idx="2">
                  <c:v>109.52985133201307</c:v>
                </c:pt>
                <c:pt idx="3">
                  <c:v>102.96801435328877</c:v>
                </c:pt>
                <c:pt idx="4">
                  <c:v>111.97216894514297</c:v>
                </c:pt>
                <c:pt idx="5">
                  <c:v>115.6738711128875</c:v>
                </c:pt>
                <c:pt idx="6">
                  <c:v>119.00338777355458</c:v>
                </c:pt>
                <c:pt idx="7">
                  <c:v>96.335883877613313</c:v>
                </c:pt>
                <c:pt idx="8">
                  <c:v>115.74169691822426</c:v>
                </c:pt>
                <c:pt idx="9">
                  <c:v>100.31715331871661</c:v>
                </c:pt>
                <c:pt idx="10">
                  <c:v>101.44014525699858</c:v>
                </c:pt>
                <c:pt idx="11">
                  <c:v>114.19652680545958</c:v>
                </c:pt>
                <c:pt idx="12">
                  <c:v>202.11227712574558</c:v>
                </c:pt>
                <c:pt idx="13">
                  <c:v>102.34993741745053</c:v>
                </c:pt>
                <c:pt idx="14">
                  <c:v>163.16648887614676</c:v>
                </c:pt>
                <c:pt idx="15">
                  <c:v>174.29883611312681</c:v>
                </c:pt>
                <c:pt idx="16">
                  <c:v>147.79103603962594</c:v>
                </c:pt>
                <c:pt idx="17">
                  <c:v>232.02478096401555</c:v>
                </c:pt>
                <c:pt idx="18">
                  <c:v>229.04200502143726</c:v>
                </c:pt>
                <c:pt idx="19">
                  <c:v>183.96406749731025</c:v>
                </c:pt>
                <c:pt idx="20">
                  <c:v>220.42744430814523</c:v>
                </c:pt>
                <c:pt idx="21">
                  <c:v>232.02478096401555</c:v>
                </c:pt>
                <c:pt idx="22">
                  <c:v>227.38195963909382</c:v>
                </c:pt>
                <c:pt idx="23">
                  <c:v>232.45416977443551</c:v>
                </c:pt>
                <c:pt idx="24">
                  <c:v>311.49575493476397</c:v>
                </c:pt>
                <c:pt idx="25">
                  <c:v>297.40685466026207</c:v>
                </c:pt>
                <c:pt idx="26">
                  <c:v>318.74090293868926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04B-4211-A5C4-8965694B5A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59963312"/>
        <c:axId val="659959568"/>
      </c:lineChart>
      <c:catAx>
        <c:axId val="6599633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9959568"/>
        <c:crosses val="autoZero"/>
        <c:auto val="1"/>
        <c:lblAlgn val="ctr"/>
        <c:lblOffset val="100"/>
        <c:noMultiLvlLbl val="0"/>
      </c:catAx>
      <c:valAx>
        <c:axId val="6599595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9963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FINANCE ET ASSURANCE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cke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CALCUL!$B$92:$AB$92</c:f>
              <c:strCache>
                <c:ptCount val="27"/>
                <c:pt idx="0">
                  <c:v>T1 2018</c:v>
                </c:pt>
                <c:pt idx="1">
                  <c:v>T2 2018</c:v>
                </c:pt>
                <c:pt idx="2">
                  <c:v>T3 2018</c:v>
                </c:pt>
                <c:pt idx="3">
                  <c:v>T4 2018</c:v>
                </c:pt>
                <c:pt idx="4">
                  <c:v>T1 2019</c:v>
                </c:pt>
                <c:pt idx="5">
                  <c:v>T2 2019</c:v>
                </c:pt>
                <c:pt idx="6">
                  <c:v>T3 2019</c:v>
                </c:pt>
                <c:pt idx="7">
                  <c:v>T4 2019</c:v>
                </c:pt>
                <c:pt idx="8">
                  <c:v>T1 2020</c:v>
                </c:pt>
                <c:pt idx="9">
                  <c:v>T2 2020</c:v>
                </c:pt>
                <c:pt idx="10">
                  <c:v>T3 2020</c:v>
                </c:pt>
                <c:pt idx="11">
                  <c:v>T4 2020</c:v>
                </c:pt>
                <c:pt idx="12">
                  <c:v>T1 2021</c:v>
                </c:pt>
                <c:pt idx="13">
                  <c:v>T2 2021</c:v>
                </c:pt>
                <c:pt idx="14">
                  <c:v>T3 2021</c:v>
                </c:pt>
                <c:pt idx="15">
                  <c:v>T4 2021</c:v>
                </c:pt>
                <c:pt idx="16">
                  <c:v>T1 2022</c:v>
                </c:pt>
                <c:pt idx="17">
                  <c:v>T2 2022</c:v>
                </c:pt>
                <c:pt idx="18">
                  <c:v>T3 2022</c:v>
                </c:pt>
                <c:pt idx="19">
                  <c:v>T4 2022</c:v>
                </c:pt>
                <c:pt idx="20">
                  <c:v>T1 2023</c:v>
                </c:pt>
                <c:pt idx="21">
                  <c:v>T2 2023</c:v>
                </c:pt>
                <c:pt idx="22">
                  <c:v>T3 2023</c:v>
                </c:pt>
                <c:pt idx="23">
                  <c:v>T4 2023</c:v>
                </c:pt>
                <c:pt idx="24">
                  <c:v>T1 2024</c:v>
                </c:pt>
                <c:pt idx="25">
                  <c:v>T2 2024</c:v>
                </c:pt>
                <c:pt idx="26">
                  <c:v>T3 2024</c:v>
                </c:pt>
              </c:strCache>
            </c:strRef>
          </c:cat>
          <c:val>
            <c:numRef>
              <c:f>CALCUL!$B$93:$AB$93</c:f>
              <c:numCache>
                <c:formatCode>0.0</c:formatCode>
                <c:ptCount val="27"/>
                <c:pt idx="0">
                  <c:v>92.30361945704891</c:v>
                </c:pt>
                <c:pt idx="1">
                  <c:v>100.41866066144095</c:v>
                </c:pt>
                <c:pt idx="2">
                  <c:v>102.96748084208841</c:v>
                </c:pt>
                <c:pt idx="3">
                  <c:v>104.31023903942167</c:v>
                </c:pt>
                <c:pt idx="4">
                  <c:v>111.8232054424488</c:v>
                </c:pt>
                <c:pt idx="5">
                  <c:v>92.920999499580105</c:v>
                </c:pt>
                <c:pt idx="6">
                  <c:v>105.09523831480797</c:v>
                </c:pt>
                <c:pt idx="7">
                  <c:v>104.27084952811283</c:v>
                </c:pt>
                <c:pt idx="8">
                  <c:v>105.33881739692579</c:v>
                </c:pt>
                <c:pt idx="9">
                  <c:v>109.94405517880143</c:v>
                </c:pt>
                <c:pt idx="10">
                  <c:v>101.37371023126408</c:v>
                </c:pt>
                <c:pt idx="11">
                  <c:v>104.6928023731877</c:v>
                </c:pt>
                <c:pt idx="12">
                  <c:v>110.49938867788026</c:v>
                </c:pt>
                <c:pt idx="13">
                  <c:v>98.836624626509959</c:v>
                </c:pt>
                <c:pt idx="14">
                  <c:v>102.08945455457327</c:v>
                </c:pt>
                <c:pt idx="15">
                  <c:v>110.94779113584971</c:v>
                </c:pt>
                <c:pt idx="16">
                  <c:v>108.19088898229906</c:v>
                </c:pt>
                <c:pt idx="17">
                  <c:v>105.253751195002</c:v>
                </c:pt>
                <c:pt idx="18">
                  <c:v>102.3672494651334</c:v>
                </c:pt>
                <c:pt idx="19">
                  <c:v>119.89914104893558</c:v>
                </c:pt>
                <c:pt idx="20">
                  <c:v>118.15223413105799</c:v>
                </c:pt>
                <c:pt idx="21">
                  <c:v>105.253751195002</c:v>
                </c:pt>
                <c:pt idx="22">
                  <c:v>117.43685198733408</c:v>
                </c:pt>
                <c:pt idx="23">
                  <c:v>236.48325649061277</c:v>
                </c:pt>
                <c:pt idx="24">
                  <c:v>236.74108170431452</c:v>
                </c:pt>
                <c:pt idx="25">
                  <c:v>316.51861120897399</c:v>
                </c:pt>
                <c:pt idx="26">
                  <c:v>288.5534544171511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4CC-4416-A563-AF2258E2C5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58150000"/>
        <c:axId val="658151664"/>
      </c:lineChart>
      <c:catAx>
        <c:axId val="658150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8151664"/>
        <c:crosses val="autoZero"/>
        <c:auto val="1"/>
        <c:lblAlgn val="ctr"/>
        <c:lblOffset val="100"/>
        <c:noMultiLvlLbl val="0"/>
      </c:catAx>
      <c:valAx>
        <c:axId val="6581516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81500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IMMOBILIER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8.0122856093498326E-2"/>
          <c:y val="0.18803548795944233"/>
          <c:w val="0.90853927340140939"/>
          <c:h val="0.60190972326177861"/>
        </c:manualLayout>
      </c:layout>
      <c:lineChart>
        <c:grouping val="stacke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CALCUL!$C$110:$AB$110</c:f>
              <c:strCache>
                <c:ptCount val="26"/>
                <c:pt idx="0">
                  <c:v>T2 2018</c:v>
                </c:pt>
                <c:pt idx="1">
                  <c:v>T3 2018</c:v>
                </c:pt>
                <c:pt idx="2">
                  <c:v>T4 2018</c:v>
                </c:pt>
                <c:pt idx="3">
                  <c:v>T1 2019</c:v>
                </c:pt>
                <c:pt idx="4">
                  <c:v>T2 2019</c:v>
                </c:pt>
                <c:pt idx="5">
                  <c:v>T3 2019</c:v>
                </c:pt>
                <c:pt idx="6">
                  <c:v>T4 2019</c:v>
                </c:pt>
                <c:pt idx="7">
                  <c:v>T1 2020</c:v>
                </c:pt>
                <c:pt idx="8">
                  <c:v>T2 2020</c:v>
                </c:pt>
                <c:pt idx="9">
                  <c:v>T3 2020</c:v>
                </c:pt>
                <c:pt idx="10">
                  <c:v>T4 2020</c:v>
                </c:pt>
                <c:pt idx="11">
                  <c:v>T1 2021</c:v>
                </c:pt>
                <c:pt idx="12">
                  <c:v>T2 2021</c:v>
                </c:pt>
                <c:pt idx="13">
                  <c:v>T3 2021</c:v>
                </c:pt>
                <c:pt idx="14">
                  <c:v>T4 2021</c:v>
                </c:pt>
                <c:pt idx="15">
                  <c:v>T1 2022</c:v>
                </c:pt>
                <c:pt idx="16">
                  <c:v>T2 2022</c:v>
                </c:pt>
                <c:pt idx="17">
                  <c:v>T3 2022</c:v>
                </c:pt>
                <c:pt idx="18">
                  <c:v>T4 2022</c:v>
                </c:pt>
                <c:pt idx="19">
                  <c:v>T1 2023</c:v>
                </c:pt>
                <c:pt idx="20">
                  <c:v>T2 2023</c:v>
                </c:pt>
                <c:pt idx="21">
                  <c:v>T3 2023</c:v>
                </c:pt>
                <c:pt idx="22">
                  <c:v>T4 2023</c:v>
                </c:pt>
                <c:pt idx="23">
                  <c:v>T1 2024</c:v>
                </c:pt>
                <c:pt idx="24">
                  <c:v>T2 2024</c:v>
                </c:pt>
                <c:pt idx="25">
                  <c:v>T3 2024</c:v>
                </c:pt>
              </c:strCache>
            </c:strRef>
          </c:cat>
          <c:val>
            <c:numRef>
              <c:f>CALCUL!$B$111:$AB$111</c:f>
              <c:numCache>
                <c:formatCode>0.0</c:formatCode>
                <c:ptCount val="27"/>
                <c:pt idx="0">
                  <c:v>87.366909816679311</c:v>
                </c:pt>
                <c:pt idx="1">
                  <c:v>124.96290289242269</c:v>
                </c:pt>
                <c:pt idx="2">
                  <c:v>124.4320410331372</c:v>
                </c:pt>
                <c:pt idx="3">
                  <c:v>110.75682579615393</c:v>
                </c:pt>
                <c:pt idx="4">
                  <c:v>200.2065618705586</c:v>
                </c:pt>
                <c:pt idx="5">
                  <c:v>119.42294881560656</c:v>
                </c:pt>
                <c:pt idx="6">
                  <c:v>115.00353298505645</c:v>
                </c:pt>
                <c:pt idx="7">
                  <c:v>133.11847474072169</c:v>
                </c:pt>
                <c:pt idx="8">
                  <c:v>113.85199696269565</c:v>
                </c:pt>
                <c:pt idx="9">
                  <c:v>96.067611760084958</c:v>
                </c:pt>
                <c:pt idx="10">
                  <c:v>96.41768087520434</c:v>
                </c:pt>
                <c:pt idx="11">
                  <c:v>128.52828638810871</c:v>
                </c:pt>
                <c:pt idx="12">
                  <c:v>120.25865074298041</c:v>
                </c:pt>
                <c:pt idx="13">
                  <c:v>117.76146130890584</c:v>
                </c:pt>
                <c:pt idx="14">
                  <c:v>129.17499782514503</c:v>
                </c:pt>
                <c:pt idx="15">
                  <c:v>173.78964442709017</c:v>
                </c:pt>
                <c:pt idx="16">
                  <c:v>160.81771556534733</c:v>
                </c:pt>
                <c:pt idx="17">
                  <c:v>154.72878705042362</c:v>
                </c:pt>
                <c:pt idx="18">
                  <c:v>225.34980675822101</c:v>
                </c:pt>
                <c:pt idx="19">
                  <c:v>171.14796286313685</c:v>
                </c:pt>
                <c:pt idx="20">
                  <c:v>141.59178227452651</c:v>
                </c:pt>
                <c:pt idx="21">
                  <c:v>154.72878705042362</c:v>
                </c:pt>
                <c:pt idx="22">
                  <c:v>208.84734220532656</c:v>
                </c:pt>
                <c:pt idx="23">
                  <c:v>249.38709864195408</c:v>
                </c:pt>
                <c:pt idx="24">
                  <c:v>218.98809262167876</c:v>
                </c:pt>
                <c:pt idx="25">
                  <c:v>176.31910170229756</c:v>
                </c:pt>
                <c:pt idx="26">
                  <c:v>234.49858437613568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47A-4BE4-87CA-F81393ADC4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59958320"/>
        <c:axId val="659964144"/>
      </c:lineChart>
      <c:catAx>
        <c:axId val="65995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9964144"/>
        <c:crosses val="autoZero"/>
        <c:auto val="1"/>
        <c:lblAlgn val="ctr"/>
        <c:lblOffset val="100"/>
        <c:noMultiLvlLbl val="0"/>
      </c:catAx>
      <c:valAx>
        <c:axId val="6599641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99583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SCIENTIFIQUE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cke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CALCUL!$B$127:$AB$127</c:f>
              <c:strCache>
                <c:ptCount val="27"/>
                <c:pt idx="0">
                  <c:v>T1 2018</c:v>
                </c:pt>
                <c:pt idx="1">
                  <c:v>T2 2018</c:v>
                </c:pt>
                <c:pt idx="2">
                  <c:v>T3 2018</c:v>
                </c:pt>
                <c:pt idx="3">
                  <c:v>T4 2018</c:v>
                </c:pt>
                <c:pt idx="4">
                  <c:v>T1 2019</c:v>
                </c:pt>
                <c:pt idx="5">
                  <c:v>T2 2019</c:v>
                </c:pt>
                <c:pt idx="6">
                  <c:v>T3 2019</c:v>
                </c:pt>
                <c:pt idx="7">
                  <c:v>T4 2019</c:v>
                </c:pt>
                <c:pt idx="8">
                  <c:v>T1 2020</c:v>
                </c:pt>
                <c:pt idx="9">
                  <c:v>T2 2020</c:v>
                </c:pt>
                <c:pt idx="10">
                  <c:v>T3 2020</c:v>
                </c:pt>
                <c:pt idx="11">
                  <c:v>T4 2020</c:v>
                </c:pt>
                <c:pt idx="12">
                  <c:v>T1 2021</c:v>
                </c:pt>
                <c:pt idx="13">
                  <c:v>T2 2021</c:v>
                </c:pt>
                <c:pt idx="14">
                  <c:v>T3 2021</c:v>
                </c:pt>
                <c:pt idx="15">
                  <c:v>T4 2021</c:v>
                </c:pt>
                <c:pt idx="16">
                  <c:v>T1 2022</c:v>
                </c:pt>
                <c:pt idx="17">
                  <c:v>T2 2022</c:v>
                </c:pt>
                <c:pt idx="18">
                  <c:v>T3 2022</c:v>
                </c:pt>
                <c:pt idx="19">
                  <c:v>T4 2022</c:v>
                </c:pt>
                <c:pt idx="20">
                  <c:v>T1 2023</c:v>
                </c:pt>
                <c:pt idx="21">
                  <c:v>T2 2023</c:v>
                </c:pt>
                <c:pt idx="22">
                  <c:v>T3 2023</c:v>
                </c:pt>
                <c:pt idx="23">
                  <c:v>T4 2023</c:v>
                </c:pt>
                <c:pt idx="24">
                  <c:v>T1 2024</c:v>
                </c:pt>
                <c:pt idx="25">
                  <c:v>T2 2024</c:v>
                </c:pt>
                <c:pt idx="26">
                  <c:v>T3 2024</c:v>
                </c:pt>
              </c:strCache>
            </c:strRef>
          </c:cat>
          <c:val>
            <c:numRef>
              <c:f>CALCUL!$B$128:$AB$128</c:f>
              <c:numCache>
                <c:formatCode>0.0</c:formatCode>
                <c:ptCount val="27"/>
                <c:pt idx="0">
                  <c:v>55.594905989261989</c:v>
                </c:pt>
                <c:pt idx="1">
                  <c:v>85.089811632031029</c:v>
                </c:pt>
                <c:pt idx="2">
                  <c:v>91.341608149562944</c:v>
                </c:pt>
                <c:pt idx="3">
                  <c:v>246.25066255146456</c:v>
                </c:pt>
                <c:pt idx="4">
                  <c:v>83.5334922157015</c:v>
                </c:pt>
                <c:pt idx="5">
                  <c:v>104.67790233091435</c:v>
                </c:pt>
                <c:pt idx="6">
                  <c:v>139.77161854802591</c:v>
                </c:pt>
                <c:pt idx="7">
                  <c:v>33.164208000592275</c:v>
                </c:pt>
                <c:pt idx="8">
                  <c:v>55.398804854900639</c:v>
                </c:pt>
                <c:pt idx="9">
                  <c:v>60.543170669450838</c:v>
                </c:pt>
                <c:pt idx="10">
                  <c:v>60.543170669450838</c:v>
                </c:pt>
                <c:pt idx="11">
                  <c:v>79.683861152447932</c:v>
                </c:pt>
                <c:pt idx="12">
                  <c:v>77.383737032722564</c:v>
                </c:pt>
                <c:pt idx="13">
                  <c:v>67.716098982734962</c:v>
                </c:pt>
                <c:pt idx="14">
                  <c:v>79.207540613755882</c:v>
                </c:pt>
                <c:pt idx="15">
                  <c:v>69.103675130517402</c:v>
                </c:pt>
                <c:pt idx="16">
                  <c:v>31.596658054050387</c:v>
                </c:pt>
                <c:pt idx="17">
                  <c:v>78.815127889865678</c:v>
                </c:pt>
                <c:pt idx="18">
                  <c:v>55.428727466688969</c:v>
                </c:pt>
                <c:pt idx="19">
                  <c:v>69.774365231891849</c:v>
                </c:pt>
                <c:pt idx="20">
                  <c:v>48.877146569670458</c:v>
                </c:pt>
                <c:pt idx="21">
                  <c:v>78.815127889865678</c:v>
                </c:pt>
                <c:pt idx="22">
                  <c:v>21.405217957498323</c:v>
                </c:pt>
                <c:pt idx="23">
                  <c:v>17.439028356232033</c:v>
                </c:pt>
                <c:pt idx="24">
                  <c:v>41.182432196198292</c:v>
                </c:pt>
                <c:pt idx="25">
                  <c:v>244.88238978096328</c:v>
                </c:pt>
                <c:pt idx="26">
                  <c:v>129.41438376189893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9EB-4576-8C96-1CB995115E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52258640"/>
        <c:axId val="652259056"/>
      </c:lineChart>
      <c:catAx>
        <c:axId val="652258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2259056"/>
        <c:crosses val="autoZero"/>
        <c:auto val="1"/>
        <c:lblAlgn val="ctr"/>
        <c:lblOffset val="100"/>
        <c:noMultiLvlLbl val="0"/>
      </c:catAx>
      <c:valAx>
        <c:axId val="6522590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22586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SOUTIEN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cke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CALCUL!$B$145:$AB$145</c:f>
              <c:strCache>
                <c:ptCount val="27"/>
                <c:pt idx="0">
                  <c:v>T1 2018</c:v>
                </c:pt>
                <c:pt idx="1">
                  <c:v>T2 2018</c:v>
                </c:pt>
                <c:pt idx="2">
                  <c:v>T3 2018</c:v>
                </c:pt>
                <c:pt idx="3">
                  <c:v>T4 2018</c:v>
                </c:pt>
                <c:pt idx="4">
                  <c:v>T1 2019</c:v>
                </c:pt>
                <c:pt idx="5">
                  <c:v>T2 2019</c:v>
                </c:pt>
                <c:pt idx="6">
                  <c:v>T3 2019</c:v>
                </c:pt>
                <c:pt idx="7">
                  <c:v>T4 2019</c:v>
                </c:pt>
                <c:pt idx="8">
                  <c:v>T1 2020</c:v>
                </c:pt>
                <c:pt idx="9">
                  <c:v>T2 2020</c:v>
                </c:pt>
                <c:pt idx="10">
                  <c:v>T3 2020</c:v>
                </c:pt>
                <c:pt idx="11">
                  <c:v>T4 2020</c:v>
                </c:pt>
                <c:pt idx="12">
                  <c:v>T1 2021</c:v>
                </c:pt>
                <c:pt idx="13">
                  <c:v>T2 2021</c:v>
                </c:pt>
                <c:pt idx="14">
                  <c:v>T3 2021</c:v>
                </c:pt>
                <c:pt idx="15">
                  <c:v>T4 2021</c:v>
                </c:pt>
                <c:pt idx="16">
                  <c:v>T1 2022</c:v>
                </c:pt>
                <c:pt idx="17">
                  <c:v>T2 2022</c:v>
                </c:pt>
                <c:pt idx="18">
                  <c:v>T3 2022</c:v>
                </c:pt>
                <c:pt idx="19">
                  <c:v>T4 2022</c:v>
                </c:pt>
                <c:pt idx="20">
                  <c:v>T1 2023</c:v>
                </c:pt>
                <c:pt idx="21">
                  <c:v>T2 2023</c:v>
                </c:pt>
                <c:pt idx="22">
                  <c:v>T3 2023</c:v>
                </c:pt>
                <c:pt idx="23">
                  <c:v>T4 2023</c:v>
                </c:pt>
                <c:pt idx="24">
                  <c:v>T1 2024</c:v>
                </c:pt>
                <c:pt idx="25">
                  <c:v>T2 2024</c:v>
                </c:pt>
                <c:pt idx="26">
                  <c:v>T3 2024</c:v>
                </c:pt>
              </c:strCache>
            </c:strRef>
          </c:cat>
          <c:val>
            <c:numRef>
              <c:f>CALCUL!$B$146:$AB$146</c:f>
              <c:numCache>
                <c:formatCode>0.0</c:formatCode>
                <c:ptCount val="27"/>
                <c:pt idx="0">
                  <c:v>92.30361945704891</c:v>
                </c:pt>
                <c:pt idx="1">
                  <c:v>100.41866066144095</c:v>
                </c:pt>
                <c:pt idx="2">
                  <c:v>102.96748084208841</c:v>
                </c:pt>
                <c:pt idx="3">
                  <c:v>104.31023903942167</c:v>
                </c:pt>
                <c:pt idx="4">
                  <c:v>111.8232054424488</c:v>
                </c:pt>
                <c:pt idx="5">
                  <c:v>92.920999499580105</c:v>
                </c:pt>
                <c:pt idx="6">
                  <c:v>105.09523831480797</c:v>
                </c:pt>
                <c:pt idx="7">
                  <c:v>104.27084952811283</c:v>
                </c:pt>
                <c:pt idx="8">
                  <c:v>105.33881739692579</c:v>
                </c:pt>
                <c:pt idx="9">
                  <c:v>109.94405517880143</c:v>
                </c:pt>
                <c:pt idx="10">
                  <c:v>101.37371023126408</c:v>
                </c:pt>
                <c:pt idx="11">
                  <c:v>104.6928023731877</c:v>
                </c:pt>
                <c:pt idx="12">
                  <c:v>110.49938867788026</c:v>
                </c:pt>
                <c:pt idx="13">
                  <c:v>98.836624626509959</c:v>
                </c:pt>
                <c:pt idx="14">
                  <c:v>102.08945455457327</c:v>
                </c:pt>
                <c:pt idx="15">
                  <c:v>110.94779113584971</c:v>
                </c:pt>
                <c:pt idx="16">
                  <c:v>108.19088898229906</c:v>
                </c:pt>
                <c:pt idx="17">
                  <c:v>105.253751195002</c:v>
                </c:pt>
                <c:pt idx="18">
                  <c:v>102.3672494651334</c:v>
                </c:pt>
                <c:pt idx="19">
                  <c:v>119.89914104893558</c:v>
                </c:pt>
                <c:pt idx="20">
                  <c:v>118.15223413105799</c:v>
                </c:pt>
                <c:pt idx="21">
                  <c:v>105.253751195002</c:v>
                </c:pt>
                <c:pt idx="22">
                  <c:v>117.43685198733408</c:v>
                </c:pt>
                <c:pt idx="23">
                  <c:v>118.43962648763006</c:v>
                </c:pt>
                <c:pt idx="24">
                  <c:v>123.29278139673097</c:v>
                </c:pt>
                <c:pt idx="25">
                  <c:v>117.47091677714802</c:v>
                </c:pt>
                <c:pt idx="26">
                  <c:v>111.73931733881462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E2-4578-9A01-30F6513441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73393936"/>
        <c:axId val="573397264"/>
      </c:lineChart>
      <c:catAx>
        <c:axId val="573393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3397264"/>
        <c:crosses val="autoZero"/>
        <c:auto val="1"/>
        <c:lblAlgn val="ctr"/>
        <c:lblOffset val="100"/>
        <c:noMultiLvlLbl val="0"/>
      </c:catAx>
      <c:valAx>
        <c:axId val="5733972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33939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ENSEIGNEMENT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cke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CALCUL!$B$166:$AB$166</c:f>
              <c:strCache>
                <c:ptCount val="27"/>
                <c:pt idx="0">
                  <c:v>T1 2018</c:v>
                </c:pt>
                <c:pt idx="1">
                  <c:v>T2 2018</c:v>
                </c:pt>
                <c:pt idx="2">
                  <c:v>T3 2018</c:v>
                </c:pt>
                <c:pt idx="3">
                  <c:v>T4 2018</c:v>
                </c:pt>
                <c:pt idx="4">
                  <c:v>T1 2019</c:v>
                </c:pt>
                <c:pt idx="5">
                  <c:v>T2 2019</c:v>
                </c:pt>
                <c:pt idx="6">
                  <c:v>T3 2019</c:v>
                </c:pt>
                <c:pt idx="7">
                  <c:v>T4 2019</c:v>
                </c:pt>
                <c:pt idx="8">
                  <c:v>T1 2020</c:v>
                </c:pt>
                <c:pt idx="9">
                  <c:v>T2 2020</c:v>
                </c:pt>
                <c:pt idx="10">
                  <c:v>T3 2020</c:v>
                </c:pt>
                <c:pt idx="11">
                  <c:v>T4 2020</c:v>
                </c:pt>
                <c:pt idx="12">
                  <c:v>T1 2021</c:v>
                </c:pt>
                <c:pt idx="13">
                  <c:v>T2 2021</c:v>
                </c:pt>
                <c:pt idx="14">
                  <c:v>T3 2021</c:v>
                </c:pt>
                <c:pt idx="15">
                  <c:v>T4 2021</c:v>
                </c:pt>
                <c:pt idx="16">
                  <c:v>T1 2022</c:v>
                </c:pt>
                <c:pt idx="17">
                  <c:v>T2 2022</c:v>
                </c:pt>
                <c:pt idx="18">
                  <c:v>T3 2022</c:v>
                </c:pt>
                <c:pt idx="19">
                  <c:v>T4 2022</c:v>
                </c:pt>
                <c:pt idx="20">
                  <c:v>T1 2023</c:v>
                </c:pt>
                <c:pt idx="21">
                  <c:v>T2 2023</c:v>
                </c:pt>
                <c:pt idx="22">
                  <c:v>T3 2023</c:v>
                </c:pt>
                <c:pt idx="23">
                  <c:v>T4 2023</c:v>
                </c:pt>
                <c:pt idx="24">
                  <c:v>T1 2024</c:v>
                </c:pt>
                <c:pt idx="25">
                  <c:v>T2 2024</c:v>
                </c:pt>
                <c:pt idx="26">
                  <c:v>T3 2024</c:v>
                </c:pt>
              </c:strCache>
            </c:strRef>
          </c:cat>
          <c:val>
            <c:numRef>
              <c:f>CALCUL!$B$167:$AB$167</c:f>
              <c:numCache>
                <c:formatCode>0.0</c:formatCode>
                <c:ptCount val="27"/>
                <c:pt idx="0">
                  <c:v>0</c:v>
                </c:pt>
                <c:pt idx="1">
                  <c:v>0</c:v>
                </c:pt>
                <c:pt idx="2">
                  <c:v>159.67162052797491</c:v>
                </c:pt>
                <c:pt idx="3">
                  <c:v>240.32837947202506</c:v>
                </c:pt>
                <c:pt idx="4">
                  <c:v>250.58320059397843</c:v>
                </c:pt>
                <c:pt idx="5">
                  <c:v>2063.2058631419059</c:v>
                </c:pt>
                <c:pt idx="6">
                  <c:v>685.89371212172739</c:v>
                </c:pt>
                <c:pt idx="7">
                  <c:v>2337.0249214873943</c:v>
                </c:pt>
                <c:pt idx="8">
                  <c:v>1320.1512977310958</c:v>
                </c:pt>
                <c:pt idx="9">
                  <c:v>173.46577010066113</c:v>
                </c:pt>
                <c:pt idx="10">
                  <c:v>261.5295673894567</c:v>
                </c:pt>
                <c:pt idx="11">
                  <c:v>345.56450472278101</c:v>
                </c:pt>
                <c:pt idx="12">
                  <c:v>0</c:v>
                </c:pt>
                <c:pt idx="13">
                  <c:v>688.19143602248926</c:v>
                </c:pt>
                <c:pt idx="14">
                  <c:v>1880.1535567888384</c:v>
                </c:pt>
                <c:pt idx="15">
                  <c:v>1043.3635595653502</c:v>
                </c:pt>
                <c:pt idx="16">
                  <c:v>1384.9899411807203</c:v>
                </c:pt>
                <c:pt idx="17">
                  <c:v>1458.923509704437</c:v>
                </c:pt>
                <c:pt idx="18">
                  <c:v>0</c:v>
                </c:pt>
                <c:pt idx="19">
                  <c:v>422.8341062129706</c:v>
                </c:pt>
                <c:pt idx="20">
                  <c:v>980.73857586516147</c:v>
                </c:pt>
                <c:pt idx="21">
                  <c:v>1458.923509704437</c:v>
                </c:pt>
                <c:pt idx="22">
                  <c:v>1560.8703207221336</c:v>
                </c:pt>
                <c:pt idx="23">
                  <c:v>59.137637232583302</c:v>
                </c:pt>
                <c:pt idx="24">
                  <c:v>450.43167025484286</c:v>
                </c:pt>
                <c:pt idx="25">
                  <c:v>1054.5044004808678</c:v>
                </c:pt>
                <c:pt idx="26">
                  <c:v>1972.2539413510369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F16-4C28-AE22-B6698D4A06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69530208"/>
        <c:axId val="569538944"/>
      </c:lineChart>
      <c:catAx>
        <c:axId val="5695302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9538944"/>
        <c:crosses val="autoZero"/>
        <c:auto val="1"/>
        <c:lblAlgn val="ctr"/>
        <c:lblOffset val="100"/>
        <c:noMultiLvlLbl val="0"/>
      </c:catAx>
      <c:valAx>
        <c:axId val="5695389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95302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9.xml"/><Relationship Id="rId3" Type="http://schemas.openxmlformats.org/officeDocument/2006/relationships/chart" Target="../charts/chart14.xml"/><Relationship Id="rId7" Type="http://schemas.openxmlformats.org/officeDocument/2006/relationships/chart" Target="../charts/chart18.xml"/><Relationship Id="rId2" Type="http://schemas.openxmlformats.org/officeDocument/2006/relationships/chart" Target="../charts/chart13.xml"/><Relationship Id="rId1" Type="http://schemas.openxmlformats.org/officeDocument/2006/relationships/chart" Target="../charts/chart12.xml"/><Relationship Id="rId6" Type="http://schemas.openxmlformats.org/officeDocument/2006/relationships/chart" Target="../charts/chart17.xml"/><Relationship Id="rId11" Type="http://schemas.openxmlformats.org/officeDocument/2006/relationships/chart" Target="../charts/chart22.xml"/><Relationship Id="rId5" Type="http://schemas.openxmlformats.org/officeDocument/2006/relationships/chart" Target="../charts/chart16.xml"/><Relationship Id="rId10" Type="http://schemas.openxmlformats.org/officeDocument/2006/relationships/chart" Target="../charts/chart21.xml"/><Relationship Id="rId4" Type="http://schemas.openxmlformats.org/officeDocument/2006/relationships/chart" Target="../charts/chart15.xml"/><Relationship Id="rId9" Type="http://schemas.openxmlformats.org/officeDocument/2006/relationships/chart" Target="../charts/chart2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19045</xdr:colOff>
      <xdr:row>19</xdr:row>
      <xdr:rowOff>161924</xdr:rowOff>
    </xdr:from>
    <xdr:to>
      <xdr:col>19</xdr:col>
      <xdr:colOff>361949</xdr:colOff>
      <xdr:row>36</xdr:row>
      <xdr:rowOff>114299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9524</xdr:colOff>
      <xdr:row>40</xdr:row>
      <xdr:rowOff>180975</xdr:rowOff>
    </xdr:from>
    <xdr:to>
      <xdr:col>19</xdr:col>
      <xdr:colOff>0</xdr:colOff>
      <xdr:row>55</xdr:row>
      <xdr:rowOff>66675</xdr:rowOff>
    </xdr:to>
    <xdr:graphicFrame macro="">
      <xdr:nvGraphicFramePr>
        <xdr:cNvPr id="4" name="Graphique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9524</xdr:colOff>
      <xdr:row>58</xdr:row>
      <xdr:rowOff>180975</xdr:rowOff>
    </xdr:from>
    <xdr:to>
      <xdr:col>17</xdr:col>
      <xdr:colOff>476250</xdr:colOff>
      <xdr:row>72</xdr:row>
      <xdr:rowOff>152400</xdr:rowOff>
    </xdr:to>
    <xdr:graphicFrame macro="">
      <xdr:nvGraphicFramePr>
        <xdr:cNvPr id="7" name="Graphique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466725</xdr:colOff>
      <xdr:row>76</xdr:row>
      <xdr:rowOff>171450</xdr:rowOff>
    </xdr:from>
    <xdr:to>
      <xdr:col>17</xdr:col>
      <xdr:colOff>476250</xdr:colOff>
      <xdr:row>89</xdr:row>
      <xdr:rowOff>180975</xdr:rowOff>
    </xdr:to>
    <xdr:graphicFrame macro="">
      <xdr:nvGraphicFramePr>
        <xdr:cNvPr id="8" name="Graphique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47625</xdr:colOff>
      <xdr:row>94</xdr:row>
      <xdr:rowOff>0</xdr:rowOff>
    </xdr:from>
    <xdr:to>
      <xdr:col>17</xdr:col>
      <xdr:colOff>476250</xdr:colOff>
      <xdr:row>107</xdr:row>
      <xdr:rowOff>161925</xdr:rowOff>
    </xdr:to>
    <xdr:graphicFrame macro="">
      <xdr:nvGraphicFramePr>
        <xdr:cNvPr id="9" name="Graphique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447675</xdr:colOff>
      <xdr:row>111</xdr:row>
      <xdr:rowOff>161925</xdr:rowOff>
    </xdr:from>
    <xdr:to>
      <xdr:col>17</xdr:col>
      <xdr:colOff>133350</xdr:colOff>
      <xdr:row>125</xdr:row>
      <xdr:rowOff>0</xdr:rowOff>
    </xdr:to>
    <xdr:graphicFrame macro="">
      <xdr:nvGraphicFramePr>
        <xdr:cNvPr id="10" name="Graphique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</xdr:col>
      <xdr:colOff>457199</xdr:colOff>
      <xdr:row>128</xdr:row>
      <xdr:rowOff>142875</xdr:rowOff>
    </xdr:from>
    <xdr:to>
      <xdr:col>17</xdr:col>
      <xdr:colOff>476249</xdr:colOff>
      <xdr:row>143</xdr:row>
      <xdr:rowOff>28575</xdr:rowOff>
    </xdr:to>
    <xdr:graphicFrame macro="">
      <xdr:nvGraphicFramePr>
        <xdr:cNvPr id="11" name="Graphique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</xdr:col>
      <xdr:colOff>28576</xdr:colOff>
      <xdr:row>146</xdr:row>
      <xdr:rowOff>152400</xdr:rowOff>
    </xdr:from>
    <xdr:to>
      <xdr:col>17</xdr:col>
      <xdr:colOff>485775</xdr:colOff>
      <xdr:row>164</xdr:row>
      <xdr:rowOff>19050</xdr:rowOff>
    </xdr:to>
    <xdr:graphicFrame macro="">
      <xdr:nvGraphicFramePr>
        <xdr:cNvPr id="12" name="Graphique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5</xdr:col>
      <xdr:colOff>47625</xdr:colOff>
      <xdr:row>168</xdr:row>
      <xdr:rowOff>28574</xdr:rowOff>
    </xdr:from>
    <xdr:to>
      <xdr:col>18</xdr:col>
      <xdr:colOff>38099</xdr:colOff>
      <xdr:row>182</xdr:row>
      <xdr:rowOff>171449</xdr:rowOff>
    </xdr:to>
    <xdr:graphicFrame macro="">
      <xdr:nvGraphicFramePr>
        <xdr:cNvPr id="15" name="Graphique 1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</xdr:col>
      <xdr:colOff>457200</xdr:colOff>
      <xdr:row>187</xdr:row>
      <xdr:rowOff>28574</xdr:rowOff>
    </xdr:from>
    <xdr:to>
      <xdr:col>18</xdr:col>
      <xdr:colOff>9524</xdr:colOff>
      <xdr:row>202</xdr:row>
      <xdr:rowOff>171449</xdr:rowOff>
    </xdr:to>
    <xdr:graphicFrame macro="">
      <xdr:nvGraphicFramePr>
        <xdr:cNvPr id="16" name="Graphique 1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8</xdr:col>
      <xdr:colOff>104774</xdr:colOff>
      <xdr:row>207</xdr:row>
      <xdr:rowOff>19050</xdr:rowOff>
    </xdr:from>
    <xdr:to>
      <xdr:col>20</xdr:col>
      <xdr:colOff>476249</xdr:colOff>
      <xdr:row>223</xdr:row>
      <xdr:rowOff>152400</xdr:rowOff>
    </xdr:to>
    <xdr:graphicFrame macro="">
      <xdr:nvGraphicFramePr>
        <xdr:cNvPr id="23" name="Graphique 2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1</xdr:rowOff>
    </xdr:from>
    <xdr:to>
      <xdr:col>8</xdr:col>
      <xdr:colOff>449036</xdr:colOff>
      <xdr:row>15</xdr:row>
      <xdr:rowOff>183697</xdr:rowOff>
    </xdr:to>
    <xdr:graphicFrame macro="">
      <xdr:nvGraphicFramePr>
        <xdr:cNvPr id="13" name="Graphique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19</xdr:row>
      <xdr:rowOff>13607</xdr:rowOff>
    </xdr:from>
    <xdr:to>
      <xdr:col>8</xdr:col>
      <xdr:colOff>76199</xdr:colOff>
      <xdr:row>34</xdr:row>
      <xdr:rowOff>183696</xdr:rowOff>
    </xdr:to>
    <xdr:graphicFrame macro="">
      <xdr:nvGraphicFramePr>
        <xdr:cNvPr id="14" name="Graphique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39</xdr:row>
      <xdr:rowOff>0</xdr:rowOff>
    </xdr:from>
    <xdr:to>
      <xdr:col>8</xdr:col>
      <xdr:colOff>28575</xdr:colOff>
      <xdr:row>52</xdr:row>
      <xdr:rowOff>161925</xdr:rowOff>
    </xdr:to>
    <xdr:graphicFrame macro="">
      <xdr:nvGraphicFramePr>
        <xdr:cNvPr id="15" name="Graphique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56</xdr:row>
      <xdr:rowOff>0</xdr:rowOff>
    </xdr:from>
    <xdr:to>
      <xdr:col>8</xdr:col>
      <xdr:colOff>247649</xdr:colOff>
      <xdr:row>69</xdr:row>
      <xdr:rowOff>9525</xdr:rowOff>
    </xdr:to>
    <xdr:graphicFrame macro="">
      <xdr:nvGraphicFramePr>
        <xdr:cNvPr id="16" name="Graphique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74</xdr:row>
      <xdr:rowOff>0</xdr:rowOff>
    </xdr:from>
    <xdr:to>
      <xdr:col>8</xdr:col>
      <xdr:colOff>190499</xdr:colOff>
      <xdr:row>87</xdr:row>
      <xdr:rowOff>161925</xdr:rowOff>
    </xdr:to>
    <xdr:graphicFrame macro="">
      <xdr:nvGraphicFramePr>
        <xdr:cNvPr id="17" name="Graphique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13607</xdr:colOff>
      <xdr:row>91</xdr:row>
      <xdr:rowOff>149678</xdr:rowOff>
    </xdr:from>
    <xdr:to>
      <xdr:col>8</xdr:col>
      <xdr:colOff>280306</xdr:colOff>
      <xdr:row>105</xdr:row>
      <xdr:rowOff>183696</xdr:rowOff>
    </xdr:to>
    <xdr:graphicFrame macro="">
      <xdr:nvGraphicFramePr>
        <xdr:cNvPr id="19" name="Graphique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109</xdr:row>
      <xdr:rowOff>190499</xdr:rowOff>
    </xdr:from>
    <xdr:to>
      <xdr:col>8</xdr:col>
      <xdr:colOff>257175</xdr:colOff>
      <xdr:row>124</xdr:row>
      <xdr:rowOff>176892</xdr:rowOff>
    </xdr:to>
    <xdr:graphicFrame macro="">
      <xdr:nvGraphicFramePr>
        <xdr:cNvPr id="22" name="Graphique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0</xdr:colOff>
      <xdr:row>128</xdr:row>
      <xdr:rowOff>0</xdr:rowOff>
    </xdr:from>
    <xdr:to>
      <xdr:col>8</xdr:col>
      <xdr:colOff>209550</xdr:colOff>
      <xdr:row>142</xdr:row>
      <xdr:rowOff>183696</xdr:rowOff>
    </xdr:to>
    <xdr:graphicFrame macro="">
      <xdr:nvGraphicFramePr>
        <xdr:cNvPr id="23" name="Graphique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0</xdr:colOff>
      <xdr:row>146</xdr:row>
      <xdr:rowOff>0</xdr:rowOff>
    </xdr:from>
    <xdr:to>
      <xdr:col>8</xdr:col>
      <xdr:colOff>190500</xdr:colOff>
      <xdr:row>161</xdr:row>
      <xdr:rowOff>156482</xdr:rowOff>
    </xdr:to>
    <xdr:graphicFrame macro="">
      <xdr:nvGraphicFramePr>
        <xdr:cNvPr id="26" name="Graphique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167</xdr:row>
      <xdr:rowOff>1</xdr:rowOff>
    </xdr:from>
    <xdr:to>
      <xdr:col>8</xdr:col>
      <xdr:colOff>257174</xdr:colOff>
      <xdr:row>181</xdr:row>
      <xdr:rowOff>40823</xdr:rowOff>
    </xdr:to>
    <xdr:graphicFrame macro="">
      <xdr:nvGraphicFramePr>
        <xdr:cNvPr id="29" name="Graphique 2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0</xdr:colOff>
      <xdr:row>185</xdr:row>
      <xdr:rowOff>0</xdr:rowOff>
    </xdr:from>
    <xdr:to>
      <xdr:col>8</xdr:col>
      <xdr:colOff>266700</xdr:colOff>
      <xdr:row>201</xdr:row>
      <xdr:rowOff>183696</xdr:rowOff>
    </xdr:to>
    <xdr:graphicFrame macro="">
      <xdr:nvGraphicFramePr>
        <xdr:cNvPr id="30" name="Graphique 2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ISQUE%20EXTERNE/Documents/ICA/ICA%20T3%202023/Maquette%20ICAB%20Services_T3%202023%2029%201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ISQUE%20EXTERNE/Documents/ICA/ICA%20T4%202023/Maquette%20ICAB%20Services_T4%202023%2014%200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ISQUE%20EXTERNE/Documents/ICA/ICA%20T1%202024/Maquette%20ICAB%20Services_T1%20202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ISQUE%20EXTERNE/Documents/ICA/ICA%20T2%202024/Maquette%20ICAB%20Services_T2%20202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Maquette%20ICAB%20Services_T3%202024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DISQUE%20EXTERNE/Documents/ICA/ICA%20T2%202023/Maquette%20ICAB%20Services_T2%202023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Maquette%20ICAB%20Services_T2%202024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tableaux%20et%20graphique%20services%20et%20commerce\Maquette%20ICAB%20Services_T1%20202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FRISTAT"/>
      <sheetName val="HISTORIQUE DES DONNEES"/>
      <sheetName val="HISTORIQUE DES INDICES ELE"/>
      <sheetName val="SAISIE DES DONNEES"/>
      <sheetName val="CALCUL INDICES"/>
      <sheetName val="TAUX DE COUVERTURE"/>
      <sheetName val="INDICES BRANCHES SOUS BRANCHES"/>
      <sheetName val="PUBLICATION"/>
    </sheetNames>
    <sheetDataSet>
      <sheetData sheetId="0"/>
      <sheetData sheetId="1"/>
      <sheetData sheetId="2">
        <row r="15">
          <cell r="Z15">
            <v>24.587732451289572</v>
          </cell>
          <cell r="AA15">
            <v>17.53008340461276</v>
          </cell>
        </row>
        <row r="19">
          <cell r="AA19">
            <v>155.56665457340119</v>
          </cell>
        </row>
        <row r="30">
          <cell r="Z30">
            <v>110.18392821779793</v>
          </cell>
          <cell r="AA30">
            <v>161.79463025653445</v>
          </cell>
        </row>
        <row r="40">
          <cell r="Z40">
            <v>170.77566093533048</v>
          </cell>
          <cell r="AA40">
            <v>347.41983440050637</v>
          </cell>
        </row>
        <row r="53">
          <cell r="Z53">
            <v>187.46132527106636</v>
          </cell>
          <cell r="AA53">
            <v>320.44610124152899</v>
          </cell>
        </row>
        <row r="57">
          <cell r="Z57">
            <v>106.44532085063615</v>
          </cell>
          <cell r="AA57">
            <v>106.78705149989116</v>
          </cell>
        </row>
        <row r="64">
          <cell r="Z64">
            <v>244.64490553771685</v>
          </cell>
          <cell r="AA64">
            <v>241.33336207385386</v>
          </cell>
        </row>
        <row r="69">
          <cell r="Z69">
            <v>39.639844933724532</v>
          </cell>
          <cell r="AA69">
            <v>6.34837659340175</v>
          </cell>
        </row>
        <row r="86">
          <cell r="AA86">
            <v>228.09534239437599</v>
          </cell>
        </row>
        <row r="95">
          <cell r="AA95">
            <v>165.34201480698758</v>
          </cell>
        </row>
        <row r="100">
          <cell r="AA100">
            <v>238.36037756518166</v>
          </cell>
        </row>
        <row r="113">
          <cell r="Z113">
            <v>154.72878705042362</v>
          </cell>
          <cell r="AA113">
            <v>208.84734220532656</v>
          </cell>
        </row>
        <row r="116">
          <cell r="AA116">
            <v>0</v>
          </cell>
        </row>
        <row r="119">
          <cell r="Z119">
            <v>113.80033726298079</v>
          </cell>
          <cell r="AA119">
            <v>30.906769905326016</v>
          </cell>
        </row>
        <row r="122">
          <cell r="Z122">
            <v>82.409370494337224</v>
          </cell>
          <cell r="AA122">
            <v>0</v>
          </cell>
        </row>
        <row r="129">
          <cell r="Z129">
            <v>106.58084623636935</v>
          </cell>
          <cell r="AA129">
            <v>124.25909269450493</v>
          </cell>
        </row>
        <row r="130">
          <cell r="AA130">
            <v>1560.8703207221336</v>
          </cell>
        </row>
        <row r="132">
          <cell r="Z132">
            <v>1458.923509704437</v>
          </cell>
        </row>
        <row r="135">
          <cell r="Z135">
            <v>20.404773254045679</v>
          </cell>
          <cell r="AA135">
            <v>24.568100787457073</v>
          </cell>
        </row>
        <row r="139">
          <cell r="Z139">
            <v>25.88858407140313</v>
          </cell>
          <cell r="AA139">
            <v>42.00592770521969</v>
          </cell>
        </row>
        <row r="145">
          <cell r="Z145">
            <v>78.054051927859035</v>
          </cell>
          <cell r="AA145">
            <v>156.1839518468237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FRISTAT"/>
      <sheetName val="HISTORIQUE DES DONNEES"/>
      <sheetName val="HISTORIQUE DES INDICES ELE"/>
      <sheetName val="SAISIE DES DONNEES"/>
      <sheetName val="CALCUL INDICES"/>
      <sheetName val="TAUX DE COUVERTURE"/>
      <sheetName val="INDICES BRANCHES SOUS BRANCHES"/>
      <sheetName val="PUBLICATION"/>
    </sheetNames>
    <sheetDataSet>
      <sheetData sheetId="0"/>
      <sheetData sheetId="1"/>
      <sheetData sheetId="2">
        <row r="15">
          <cell r="AB15">
            <v>22.566060358025947</v>
          </cell>
        </row>
        <row r="19">
          <cell r="AB19">
            <v>209.94342983414026</v>
          </cell>
        </row>
        <row r="30">
          <cell r="AB30">
            <v>188.60163115800259</v>
          </cell>
        </row>
        <row r="40">
          <cell r="AB40">
            <v>418.90400705416306</v>
          </cell>
        </row>
        <row r="53">
          <cell r="AB53">
            <v>471.06871095414425</v>
          </cell>
        </row>
        <row r="57">
          <cell r="AB57">
            <v>90.922047003312912</v>
          </cell>
        </row>
        <row r="64">
          <cell r="AB64">
            <v>247.14613955383976</v>
          </cell>
        </row>
        <row r="69">
          <cell r="AB69">
            <v>6.34837659340175</v>
          </cell>
        </row>
        <row r="86">
          <cell r="AB86">
            <v>237.1347887069399</v>
          </cell>
        </row>
        <row r="95">
          <cell r="AB95">
            <v>165.11241355928814</v>
          </cell>
        </row>
        <row r="100">
          <cell r="AB100">
            <v>284.09528626637712</v>
          </cell>
        </row>
        <row r="113">
          <cell r="AB113">
            <v>249.38709864195408</v>
          </cell>
        </row>
        <row r="116">
          <cell r="AB116">
            <v>0</v>
          </cell>
        </row>
        <row r="119">
          <cell r="AB119">
            <v>25.180030301429898</v>
          </cell>
        </row>
        <row r="122">
          <cell r="AB122">
            <v>0</v>
          </cell>
        </row>
        <row r="129">
          <cell r="AB129">
            <v>125.32012121728415</v>
          </cell>
        </row>
        <row r="132">
          <cell r="AB132">
            <v>59.137637232583302</v>
          </cell>
        </row>
        <row r="135">
          <cell r="AB135">
            <v>24.568100787457073</v>
          </cell>
        </row>
        <row r="139">
          <cell r="AB139">
            <v>13.545397072470875</v>
          </cell>
        </row>
        <row r="145">
          <cell r="AB145">
            <v>213.87568698856444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FRISTAT"/>
      <sheetName val="HISTORIQUE DES DONNEES"/>
      <sheetName val="HISTORIQUE DES INDICES ELE"/>
      <sheetName val="SAISIE DES DONNEES"/>
      <sheetName val="CALCUL INDICES"/>
      <sheetName val="TAUX DE COUVERTURE"/>
      <sheetName val="INDICES BRANCHES SOUS BRANCHES"/>
      <sheetName val="PUBLICATION"/>
    </sheetNames>
    <sheetDataSet>
      <sheetData sheetId="0"/>
      <sheetData sheetId="1"/>
      <sheetData sheetId="2">
        <row r="15">
          <cell r="AC15">
            <v>13.946905673206972</v>
          </cell>
        </row>
        <row r="19">
          <cell r="AC19">
            <v>156.18876903546996</v>
          </cell>
        </row>
        <row r="30">
          <cell r="AC30">
            <v>118.85424112032514</v>
          </cell>
        </row>
        <row r="40">
          <cell r="AC40">
            <v>252.31594963448663</v>
          </cell>
        </row>
        <row r="53">
          <cell r="AC53">
            <v>273.00055342448655</v>
          </cell>
        </row>
        <row r="57">
          <cell r="AC57">
            <v>68.333330811757691</v>
          </cell>
        </row>
        <row r="64">
          <cell r="AC64">
            <v>332.71188027222297</v>
          </cell>
        </row>
        <row r="69">
          <cell r="AC69">
            <v>2.7553421196551544</v>
          </cell>
        </row>
        <row r="86">
          <cell r="AC86">
            <v>194.18840895630689</v>
          </cell>
        </row>
        <row r="95">
          <cell r="AC95">
            <v>706.20703505583685</v>
          </cell>
        </row>
        <row r="100">
          <cell r="AC100">
            <v>147.6758848746081</v>
          </cell>
        </row>
        <row r="113">
          <cell r="AC113">
            <v>218.98809262167876</v>
          </cell>
        </row>
        <row r="116">
          <cell r="AC116">
            <v>0</v>
          </cell>
        </row>
        <row r="119">
          <cell r="AC119">
            <v>59.462882300795208</v>
          </cell>
        </row>
        <row r="122">
          <cell r="AC122">
            <v>0</v>
          </cell>
        </row>
        <row r="129">
          <cell r="AC129">
            <v>130.45520969679995</v>
          </cell>
        </row>
        <row r="132">
          <cell r="AC132">
            <v>450.43167025484286</v>
          </cell>
        </row>
        <row r="135">
          <cell r="AC135">
            <v>33.368380501676207</v>
          </cell>
        </row>
        <row r="139">
          <cell r="AC139">
            <v>0</v>
          </cell>
        </row>
        <row r="145">
          <cell r="AD145">
            <v>187.69134434985642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FRISTAT"/>
      <sheetName val="HISTORIQUE DES DONNEES"/>
      <sheetName val="HISTORIQUE DES INDICES ELE"/>
      <sheetName val="SAISIE DES DONNEES"/>
      <sheetName val="CALCUL INDICES"/>
      <sheetName val="TAUX DE COUVERTURE"/>
      <sheetName val="INDICES BRANCHES SOUS BRANCHES"/>
      <sheetName val="PUBLICATION"/>
    </sheetNames>
    <sheetDataSet>
      <sheetData sheetId="0"/>
      <sheetData sheetId="1"/>
      <sheetData sheetId="2">
        <row r="15">
          <cell r="AD15">
            <v>8.6180127100537884</v>
          </cell>
        </row>
        <row r="19">
          <cell r="AD19">
            <v>118.82239636727174</v>
          </cell>
        </row>
        <row r="30">
          <cell r="AD30">
            <v>155.21980128627862</v>
          </cell>
        </row>
        <row r="40">
          <cell r="AD40">
            <v>380.87443623158998</v>
          </cell>
        </row>
        <row r="53">
          <cell r="AD53">
            <v>260.92065937621248</v>
          </cell>
        </row>
        <row r="57">
          <cell r="AD57">
            <v>84.31759904189262</v>
          </cell>
        </row>
        <row r="64">
          <cell r="AD64">
            <v>317.26289827664158</v>
          </cell>
        </row>
        <row r="69">
          <cell r="AD69">
            <v>1.8211724227577308</v>
          </cell>
        </row>
        <row r="86">
          <cell r="AD86">
            <v>259.06620273734262</v>
          </cell>
        </row>
        <row r="95">
          <cell r="AD95">
            <v>729.180075380522</v>
          </cell>
        </row>
        <row r="100">
          <cell r="AD100">
            <v>355.64875160819838</v>
          </cell>
        </row>
        <row r="116">
          <cell r="AD116">
            <v>597.79763365393353</v>
          </cell>
        </row>
        <row r="119">
          <cell r="AD119">
            <v>88.22701119535742</v>
          </cell>
        </row>
        <row r="122">
          <cell r="AD122">
            <v>0</v>
          </cell>
        </row>
        <row r="129">
          <cell r="AD129">
            <v>124.29513640483501</v>
          </cell>
        </row>
        <row r="139">
          <cell r="AD139">
            <v>0</v>
          </cell>
        </row>
        <row r="145">
          <cell r="AD145">
            <v>132.65466273812851</v>
          </cell>
        </row>
      </sheetData>
      <sheetData sheetId="3"/>
      <sheetData sheetId="4"/>
      <sheetData sheetId="5"/>
      <sheetData sheetId="6">
        <row r="45">
          <cell r="AG45">
            <v>1054.5044004808678</v>
          </cell>
        </row>
      </sheetData>
      <sheetData sheetId="7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FRISTAT"/>
      <sheetName val="HISTORIQUE DES DONNEES"/>
      <sheetName val="HISTORIQUE DES INDICES ELE"/>
      <sheetName val="SAISIE DES DONNEES"/>
      <sheetName val="CALCUL INDICES"/>
      <sheetName val="TAUX DE COUVERTURE"/>
      <sheetName val="INDICES BRANCHES SOUS BRANCHES"/>
      <sheetName val="PUBLICATION"/>
    </sheetNames>
    <sheetDataSet>
      <sheetData sheetId="0"/>
      <sheetData sheetId="1"/>
      <sheetData sheetId="2">
        <row r="133">
          <cell r="AD133">
            <v>25.496330494497965</v>
          </cell>
        </row>
      </sheetData>
      <sheetData sheetId="3"/>
      <sheetData sheetId="4"/>
      <sheetData sheetId="5"/>
      <sheetData sheetId="6">
        <row r="7">
          <cell r="AH7">
            <v>11.142024749288543</v>
          </cell>
        </row>
        <row r="10">
          <cell r="AH10">
            <v>181.84407798235662</v>
          </cell>
        </row>
        <row r="13">
          <cell r="AH13">
            <v>249.42733903260915</v>
          </cell>
        </row>
        <row r="14">
          <cell r="AH14">
            <v>370.7011787752399</v>
          </cell>
        </row>
        <row r="18">
          <cell r="AH18">
            <v>415.42129376198619</v>
          </cell>
        </row>
        <row r="20">
          <cell r="AH20">
            <v>74.223863458767767</v>
          </cell>
        </row>
        <row r="22">
          <cell r="AH22">
            <v>340.40138532760471</v>
          </cell>
        </row>
        <row r="24">
          <cell r="AH24">
            <v>1.8211724227577308</v>
          </cell>
        </row>
        <row r="28">
          <cell r="AH28">
            <v>271.90258970053605</v>
          </cell>
        </row>
        <row r="30">
          <cell r="AH30">
            <v>143.47198098057643</v>
          </cell>
        </row>
        <row r="32">
          <cell r="AH32">
            <v>490.61463710879815</v>
          </cell>
        </row>
        <row r="35">
          <cell r="AH35">
            <v>234.49858437613568</v>
          </cell>
        </row>
        <row r="37">
          <cell r="AH37">
            <v>246.84885376915685</v>
          </cell>
        </row>
        <row r="39">
          <cell r="AH39">
            <v>77.286453111760281</v>
          </cell>
        </row>
        <row r="41">
          <cell r="AH41">
            <v>0</v>
          </cell>
        </row>
        <row r="43">
          <cell r="AH43">
            <v>118.23057205520091</v>
          </cell>
        </row>
        <row r="45">
          <cell r="AH45">
            <v>1972.2539413510369</v>
          </cell>
        </row>
        <row r="47">
          <cell r="AH47">
            <v>22.233185737738282</v>
          </cell>
        </row>
        <row r="49">
          <cell r="AH49">
            <v>0</v>
          </cell>
        </row>
        <row r="50">
          <cell r="AH50">
            <v>118.45856587830497</v>
          </cell>
        </row>
      </sheetData>
      <sheetData sheetId="7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FRISTAT"/>
      <sheetName val="HISTORIQUE DES DONNEES"/>
      <sheetName val="HISTORIQUE DES INDICES ELE"/>
      <sheetName val="SAISIE DES DONNEES"/>
      <sheetName val="CALCUL INDICES"/>
      <sheetName val="TAUX DE COUVERTURE"/>
      <sheetName val="INDICES BRANCHES SOUS BRANCHES"/>
      <sheetName val="PUBLICA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8">
          <cell r="Y8">
            <v>59.49714870511324</v>
          </cell>
        </row>
        <row r="9">
          <cell r="Y9">
            <v>182.8820263558618</v>
          </cell>
        </row>
        <row r="17">
          <cell r="Y17">
            <v>153.53352694727855</v>
          </cell>
        </row>
        <row r="18">
          <cell r="Y18">
            <v>144.78942254952935</v>
          </cell>
        </row>
        <row r="20">
          <cell r="Y20">
            <v>0</v>
          </cell>
        </row>
        <row r="39">
          <cell r="Y39">
            <v>195.7156550603319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FRISTAT"/>
      <sheetName val="HISTORIQUE DES DONNEES"/>
      <sheetName val="HISTORIQUE DES INDICES ELE"/>
      <sheetName val="SAISIE DES DONNEES"/>
      <sheetName val="CALCUL INDICES"/>
      <sheetName val="TAUX DE COUVERTURE"/>
      <sheetName val="INDICES BRANCHES SOUS BRANCHES"/>
      <sheetName val="PUBLICATION"/>
    </sheetNames>
    <sheetDataSet>
      <sheetData sheetId="0" refreshError="1"/>
      <sheetData sheetId="1" refreshError="1"/>
      <sheetData sheetId="2">
        <row r="15">
          <cell r="AD15">
            <v>8.6180127100537884</v>
          </cell>
        </row>
        <row r="113">
          <cell r="AD113">
            <v>176.31910170229756</v>
          </cell>
        </row>
      </sheetData>
      <sheetData sheetId="3" refreshError="1"/>
      <sheetData sheetId="4" refreshError="1"/>
      <sheetData sheetId="5" refreshError="1"/>
      <sheetData sheetId="6">
        <row r="45">
          <cell r="AG45">
            <v>1054.5044004808678</v>
          </cell>
        </row>
      </sheetData>
      <sheetData sheetId="7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FRISTAT"/>
      <sheetName val="HISTORIQUE DES DONNEES"/>
      <sheetName val="HISTORIQUE DES INDICES ELE"/>
      <sheetName val="SAISIE DES DONNEES"/>
      <sheetName val="CALCUL INDICES"/>
      <sheetName val="TAUX DE COUVERTURE"/>
      <sheetName val="INDICES BRANCHES SOUS BRANCHES"/>
      <sheetName val="PUBLICA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8">
          <cell r="X8">
            <v>18.818758142365393</v>
          </cell>
        </row>
        <row r="9">
          <cell r="X9">
            <v>181.10261803659321</v>
          </cell>
        </row>
        <row r="10">
          <cell r="X10">
            <v>141.18335790801211</v>
          </cell>
        </row>
        <row r="11">
          <cell r="X11">
            <v>238.9162101803073</v>
          </cell>
        </row>
        <row r="12">
          <cell r="X12">
            <v>224.52489457861398</v>
          </cell>
        </row>
        <row r="13">
          <cell r="X13">
            <v>92.637938805133402</v>
          </cell>
        </row>
        <row r="14">
          <cell r="X14">
            <v>233.47989690856059</v>
          </cell>
        </row>
        <row r="15">
          <cell r="X15">
            <v>20.493393116914948</v>
          </cell>
        </row>
        <row r="16">
          <cell r="X16">
            <v>140.19489661667478</v>
          </cell>
        </row>
        <row r="17">
          <cell r="W17">
            <v>143.47780296495682</v>
          </cell>
        </row>
        <row r="18">
          <cell r="X18">
            <v>111.61485333378326</v>
          </cell>
        </row>
        <row r="20">
          <cell r="W20">
            <v>0</v>
          </cell>
          <cell r="X20">
            <v>0</v>
          </cell>
        </row>
        <row r="21">
          <cell r="W21">
            <v>100.74647479853536</v>
          </cell>
          <cell r="X21">
            <v>70.57319975237715</v>
          </cell>
        </row>
        <row r="22">
          <cell r="W22">
            <v>100.11609825161437</v>
          </cell>
          <cell r="X22">
            <v>128.00665389694325</v>
          </cell>
        </row>
        <row r="23">
          <cell r="W23">
            <v>121.04839426544844</v>
          </cell>
          <cell r="X23">
            <v>117.57976286216173</v>
          </cell>
        </row>
        <row r="36">
          <cell r="X36">
            <v>51.172210529168694</v>
          </cell>
        </row>
        <row r="37">
          <cell r="X37">
            <v>231.20080910180974</v>
          </cell>
        </row>
        <row r="38">
          <cell r="X38">
            <v>220.42744430814523</v>
          </cell>
        </row>
        <row r="40">
          <cell r="X40">
            <v>141.59178227452651</v>
          </cell>
        </row>
        <row r="41">
          <cell r="X41">
            <v>48.877146569670458</v>
          </cell>
        </row>
        <row r="43">
          <cell r="W43">
            <v>422.8341062129706</v>
          </cell>
          <cell r="X43">
            <v>980.73857586516147</v>
          </cell>
        </row>
        <row r="44">
          <cell r="X44">
            <v>22.043857624864096</v>
          </cell>
        </row>
        <row r="45">
          <cell r="X45">
            <v>35.420969011839496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8"/>
  <sheetViews>
    <sheetView topLeftCell="A16" workbookViewId="0">
      <selection activeCell="A23" sqref="A23:A25"/>
    </sheetView>
  </sheetViews>
  <sheetFormatPr baseColWidth="10" defaultColWidth="8.7109375" defaultRowHeight="15"/>
  <cols>
    <col min="1" max="1" width="33.28515625" customWidth="1"/>
    <col min="2" max="2" width="13.42578125" bestFit="1" customWidth="1"/>
    <col min="3" max="4" width="5.85546875" bestFit="1" customWidth="1"/>
    <col min="5" max="5" width="6.85546875" bestFit="1" customWidth="1"/>
    <col min="6" max="7" width="5.85546875" bestFit="1" customWidth="1"/>
    <col min="8" max="8" width="6.5703125" bestFit="1" customWidth="1"/>
    <col min="9" max="9" width="5.85546875" bestFit="1" customWidth="1"/>
    <col min="10" max="10" width="6.5703125" bestFit="1" customWidth="1"/>
    <col min="19" max="19" width="9.5703125" customWidth="1"/>
    <col min="20" max="20" width="8.85546875" customWidth="1"/>
    <col min="28" max="28" width="9.85546875" bestFit="1" customWidth="1"/>
    <col min="29" max="29" width="9.85546875" customWidth="1"/>
    <col min="30" max="30" width="14" customWidth="1"/>
    <col min="31" max="31" width="14.7109375" customWidth="1"/>
  </cols>
  <sheetData>
    <row r="1" spans="1:31" ht="15.75" thickBot="1"/>
    <row r="2" spans="1:31" ht="15.75" thickBot="1">
      <c r="B2" s="5"/>
      <c r="C2" s="115">
        <v>2018</v>
      </c>
      <c r="D2" s="116"/>
      <c r="E2" s="116"/>
      <c r="F2" s="117"/>
      <c r="G2" s="118">
        <v>2019</v>
      </c>
      <c r="H2" s="119"/>
      <c r="I2" s="119"/>
      <c r="J2" s="120"/>
      <c r="K2" s="115">
        <v>2020</v>
      </c>
      <c r="L2" s="116"/>
      <c r="M2" s="116"/>
      <c r="N2" s="117"/>
      <c r="O2" s="118">
        <v>2021</v>
      </c>
      <c r="P2" s="119"/>
      <c r="Q2" s="119"/>
      <c r="R2" s="120"/>
      <c r="S2" s="115">
        <v>2022</v>
      </c>
      <c r="T2" s="116"/>
      <c r="U2" s="116"/>
      <c r="V2" s="116"/>
      <c r="W2" s="111">
        <v>2023</v>
      </c>
      <c r="X2" s="112"/>
      <c r="Y2" s="112"/>
      <c r="Z2" s="112"/>
      <c r="AA2" s="113">
        <v>2024</v>
      </c>
      <c r="AB2" s="114"/>
      <c r="AC2" s="114"/>
    </row>
    <row r="3" spans="1:31" ht="46.5" customHeight="1">
      <c r="A3" s="16" t="s">
        <v>16</v>
      </c>
      <c r="B3" s="15" t="s">
        <v>48</v>
      </c>
      <c r="C3" s="15" t="s">
        <v>0</v>
      </c>
      <c r="D3" s="15" t="s">
        <v>1</v>
      </c>
      <c r="E3" s="15" t="s">
        <v>2</v>
      </c>
      <c r="F3" s="15" t="s">
        <v>3</v>
      </c>
      <c r="G3" s="62" t="s">
        <v>0</v>
      </c>
      <c r="H3" s="62" t="s">
        <v>1</v>
      </c>
      <c r="I3" s="62" t="s">
        <v>2</v>
      </c>
      <c r="J3" s="62" t="s">
        <v>3</v>
      </c>
      <c r="K3" s="62" t="s">
        <v>0</v>
      </c>
      <c r="L3" s="62" t="s">
        <v>1</v>
      </c>
      <c r="M3" s="62" t="s">
        <v>2</v>
      </c>
      <c r="N3" s="62" t="s">
        <v>3</v>
      </c>
      <c r="O3" s="62" t="s">
        <v>0</v>
      </c>
      <c r="P3" s="62" t="s">
        <v>1</v>
      </c>
      <c r="Q3" s="62" t="s">
        <v>2</v>
      </c>
      <c r="R3" s="62" t="s">
        <v>3</v>
      </c>
      <c r="S3" s="62" t="s">
        <v>0</v>
      </c>
      <c r="T3" s="62" t="s">
        <v>1</v>
      </c>
      <c r="U3" s="62" t="s">
        <v>2</v>
      </c>
      <c r="V3" s="62" t="s">
        <v>3</v>
      </c>
      <c r="W3" s="62" t="s">
        <v>0</v>
      </c>
      <c r="X3" s="62" t="s">
        <v>1</v>
      </c>
      <c r="Y3" s="62" t="s">
        <v>2</v>
      </c>
      <c r="Z3" s="62" t="s">
        <v>3</v>
      </c>
      <c r="AA3" s="62" t="s">
        <v>0</v>
      </c>
      <c r="AB3" s="62" t="s">
        <v>1</v>
      </c>
      <c r="AC3" s="62" t="s">
        <v>2</v>
      </c>
      <c r="AD3" s="99" t="s">
        <v>116</v>
      </c>
      <c r="AE3" s="100" t="s">
        <v>117</v>
      </c>
    </row>
    <row r="4" spans="1:31" ht="19.5" customHeight="1">
      <c r="A4" s="17" t="s">
        <v>29</v>
      </c>
      <c r="B4" s="55">
        <v>992.79208762348173</v>
      </c>
      <c r="C4" s="56">
        <v>33.555521991766753</v>
      </c>
      <c r="D4" s="56">
        <v>46.375672042570308</v>
      </c>
      <c r="E4" s="56">
        <v>41.552512754201331</v>
      </c>
      <c r="F4" s="56">
        <v>30.579740114635737</v>
      </c>
      <c r="G4" s="56">
        <v>23.713445090251071</v>
      </c>
      <c r="H4" s="56">
        <v>138.90577343558988</v>
      </c>
      <c r="I4" s="56">
        <v>107.07679749594237</v>
      </c>
      <c r="J4" s="56">
        <v>98.653551958450208</v>
      </c>
      <c r="K4" s="56">
        <v>97.947091973692409</v>
      </c>
      <c r="L4" s="56">
        <v>117.33955291998249</v>
      </c>
      <c r="M4" s="55">
        <v>36.711969597065298</v>
      </c>
      <c r="N4" s="55">
        <v>128.20970651353989</v>
      </c>
      <c r="O4" s="55">
        <v>34.766023110830602</v>
      </c>
      <c r="P4" s="55">
        <v>77.67580088910448</v>
      </c>
      <c r="Q4" s="55">
        <v>23.817350842524441</v>
      </c>
      <c r="R4" s="55">
        <v>20.252747098826053</v>
      </c>
      <c r="S4" s="55">
        <v>21.068860384154025</v>
      </c>
      <c r="T4" s="55">
        <v>24.587732451289572</v>
      </c>
      <c r="U4" s="55">
        <v>26.901951470184816</v>
      </c>
      <c r="V4" s="55">
        <v>26.767353227274079</v>
      </c>
      <c r="W4" s="55">
        <v>18.818758142365393</v>
      </c>
      <c r="X4" s="55">
        <f>'[1]HISTORIQUE DES INDICES ELE'!$Z$15</f>
        <v>24.587732451289572</v>
      </c>
      <c r="Y4" s="55">
        <f>'[1]HISTORIQUE DES INDICES ELE'!$AA$15</f>
        <v>17.53008340461276</v>
      </c>
      <c r="Z4" s="55">
        <f>'[2]HISTORIQUE DES INDICES ELE'!$AB$15</f>
        <v>22.566060358025947</v>
      </c>
      <c r="AA4" s="55">
        <f>'[3]HISTORIQUE DES INDICES ELE'!$AC$15</f>
        <v>13.946905673206972</v>
      </c>
      <c r="AB4" s="55">
        <f>'[4]HISTORIQUE DES INDICES ELE'!$AD$15</f>
        <v>8.6180127100537884</v>
      </c>
      <c r="AC4" s="55">
        <f>'[5]INDICES BRANCHES SOUS BRANCHES'!$AH$7</f>
        <v>11.142024749288543</v>
      </c>
      <c r="AD4" s="55">
        <f>((AC4/Y4)-1)*100</f>
        <v>-36.440549128495881</v>
      </c>
      <c r="AE4" s="79">
        <f>+$B4*AD4/10000</f>
        <v>-3.6177888843425476</v>
      </c>
    </row>
    <row r="5" spans="1:31" ht="18" customHeight="1">
      <c r="A5" s="17" t="s">
        <v>30</v>
      </c>
      <c r="B5" s="55">
        <v>105.45117813461772</v>
      </c>
      <c r="C5" s="56">
        <v>70.546692551334885</v>
      </c>
      <c r="D5" s="56">
        <v>82.017213710396121</v>
      </c>
      <c r="E5" s="56">
        <v>136.69176105652986</v>
      </c>
      <c r="F5" s="56">
        <v>118.74394074900353</v>
      </c>
      <c r="G5" s="56">
        <v>126.59861649165256</v>
      </c>
      <c r="H5" s="56">
        <v>128.88064559050949</v>
      </c>
      <c r="I5" s="56">
        <v>110.76235116998988</v>
      </c>
      <c r="J5" s="56">
        <v>133.5627212649178</v>
      </c>
      <c r="K5" s="56">
        <v>137.82314174927319</v>
      </c>
      <c r="L5" s="56">
        <v>84.360042904050346</v>
      </c>
      <c r="M5" s="55">
        <v>113.45400452816381</v>
      </c>
      <c r="N5" s="55">
        <v>132.28828402198013</v>
      </c>
      <c r="O5" s="55">
        <v>133.79368606508919</v>
      </c>
      <c r="P5" s="55">
        <v>160.13752331846402</v>
      </c>
      <c r="Q5" s="55">
        <v>133.95367169437606</v>
      </c>
      <c r="R5" s="55">
        <v>154.71789879959854</v>
      </c>
      <c r="S5" s="55">
        <v>140.84950186634245</v>
      </c>
      <c r="T5" s="55">
        <v>161.24041931746893</v>
      </c>
      <c r="U5" s="55">
        <v>202.62858807745508</v>
      </c>
      <c r="V5" s="55">
        <v>214.15441645673462</v>
      </c>
      <c r="W5" s="55">
        <v>181.10261803659321</v>
      </c>
      <c r="X5" s="55">
        <f>[6]PUBLICATION!$Y$9</f>
        <v>182.8820263558618</v>
      </c>
      <c r="Y5" s="55">
        <f>'[1]HISTORIQUE DES INDICES ELE'!$AA$19</f>
        <v>155.56665457340119</v>
      </c>
      <c r="Z5" s="55">
        <f>'[2]HISTORIQUE DES INDICES ELE'!$AB$19</f>
        <v>209.94342983414026</v>
      </c>
      <c r="AA5" s="55">
        <f>'[3]HISTORIQUE DES INDICES ELE'!$AC$19</f>
        <v>156.18876903546996</v>
      </c>
      <c r="AB5" s="55">
        <f>'[4]HISTORIQUE DES INDICES ELE'!$AD$19</f>
        <v>118.82239636727174</v>
      </c>
      <c r="AC5" s="55">
        <f>'[5]INDICES BRANCHES SOUS BRANCHES'!$AH$10</f>
        <v>181.84407798235662</v>
      </c>
      <c r="AD5" s="55">
        <f t="shared" ref="AD5:AD17" si="0">((AC5/Y5)-1)*100</f>
        <v>16.891424117214605</v>
      </c>
      <c r="AE5" s="79">
        <f t="shared" ref="AE5:AE17" si="1">+$B5*AD5/10000</f>
        <v>0.17812205735317752</v>
      </c>
    </row>
    <row r="6" spans="1:31" ht="30.75" customHeight="1">
      <c r="A6" s="17" t="s">
        <v>31</v>
      </c>
      <c r="B6" s="55">
        <v>204.62951007867855</v>
      </c>
      <c r="C6" s="56">
        <v>95.104719085782179</v>
      </c>
      <c r="D6" s="56">
        <v>111.11201889323694</v>
      </c>
      <c r="E6" s="56">
        <v>93.905056217927694</v>
      </c>
      <c r="F6" s="56">
        <v>99.878206647306612</v>
      </c>
      <c r="G6" s="56">
        <v>83.056757220686308</v>
      </c>
      <c r="H6" s="56">
        <v>91.765575028695437</v>
      </c>
      <c r="I6" s="56">
        <v>95.00143996482845</v>
      </c>
      <c r="J6" s="56">
        <v>98.519863620766387</v>
      </c>
      <c r="K6" s="56">
        <v>102.45134213002203</v>
      </c>
      <c r="L6" s="56">
        <v>83.517773377252084</v>
      </c>
      <c r="M6" s="55">
        <v>83.29581665710414</v>
      </c>
      <c r="N6" s="55">
        <v>92.392778862409685</v>
      </c>
      <c r="O6" s="55">
        <v>97.787448544348592</v>
      </c>
      <c r="P6" s="55">
        <v>96.062348460339379</v>
      </c>
      <c r="Q6" s="55">
        <v>72.604400234236209</v>
      </c>
      <c r="R6" s="55">
        <v>97.286271330162108</v>
      </c>
      <c r="S6" s="55">
        <v>98.964803701323021</v>
      </c>
      <c r="T6" s="55">
        <v>110.18392821779793</v>
      </c>
      <c r="U6" s="55">
        <v>99.187074962141295</v>
      </c>
      <c r="V6" s="55">
        <v>104.14073145903514</v>
      </c>
      <c r="W6" s="55">
        <v>141.18335790801211</v>
      </c>
      <c r="X6" s="55">
        <f>'[1]HISTORIQUE DES INDICES ELE'!$Z$30</f>
        <v>110.18392821779793</v>
      </c>
      <c r="Y6" s="55">
        <f>'[1]HISTORIQUE DES INDICES ELE'!$AA$30</f>
        <v>161.79463025653445</v>
      </c>
      <c r="Z6" s="55">
        <f>'[2]HISTORIQUE DES INDICES ELE'!$AB$30</f>
        <v>188.60163115800259</v>
      </c>
      <c r="AA6" s="55">
        <f>'[3]HISTORIQUE DES INDICES ELE'!$AC$30</f>
        <v>118.85424112032514</v>
      </c>
      <c r="AB6" s="55">
        <f>'[4]HISTORIQUE DES INDICES ELE'!$AD$30</f>
        <v>155.21980128627862</v>
      </c>
      <c r="AC6" s="110">
        <f>'[5]INDICES BRANCHES SOUS BRANCHES'!$AH$13</f>
        <v>249.42733903260915</v>
      </c>
      <c r="AD6" s="55">
        <f t="shared" si="0"/>
        <v>54.16292780367813</v>
      </c>
      <c r="AE6" s="79">
        <f t="shared" si="1"/>
        <v>1.1083333380893494</v>
      </c>
    </row>
    <row r="7" spans="1:31" ht="28.5">
      <c r="A7" s="10" t="s">
        <v>5</v>
      </c>
      <c r="B7" s="76">
        <f>+SUM(B4:B6)</f>
        <v>1302.8727758367779</v>
      </c>
      <c r="C7" s="75">
        <f>+SUMPRODUCT($B$4:$B$6,C4:C6)/(SUM($B$4:$B$6))</f>
        <v>46.216424014663872</v>
      </c>
      <c r="D7" s="75">
        <f t="shared" ref="D7:AA7" si="2">+SUMPRODUCT($B$4:$B$6,D4:D6)/(SUM($B$4:$B$6))</f>
        <v>59.427913071108023</v>
      </c>
      <c r="E7" s="75">
        <f t="shared" si="2"/>
        <v>57.475342308571022</v>
      </c>
      <c r="F7" s="75">
        <f t="shared" si="2"/>
        <v>48.599557949033617</v>
      </c>
      <c r="G7" s="75">
        <f t="shared" si="2"/>
        <v>41.361181577637339</v>
      </c>
      <c r="H7" s="75">
        <f t="shared" si="2"/>
        <v>130.69051447421197</v>
      </c>
      <c r="I7" s="75">
        <f t="shared" si="2"/>
        <v>105.47853820522026</v>
      </c>
      <c r="J7" s="75">
        <f t="shared" si="2"/>
        <v>101.45801339151505</v>
      </c>
      <c r="K7" s="75">
        <f t="shared" si="2"/>
        <v>101.88199569263654</v>
      </c>
      <c r="L7" s="75">
        <f t="shared" si="2"/>
        <v>109.35821924246984</v>
      </c>
      <c r="M7" s="75">
        <f t="shared" si="2"/>
        <v>50.239743086758814</v>
      </c>
      <c r="N7" s="75">
        <f t="shared" si="2"/>
        <v>122.91440087637599</v>
      </c>
      <c r="O7" s="75">
        <f t="shared" si="2"/>
        <v>52.679228122252994</v>
      </c>
      <c r="P7" s="75">
        <f t="shared" si="2"/>
        <v>87.237836594950437</v>
      </c>
      <c r="Q7" s="75">
        <f t="shared" si="2"/>
        <v>40.39400760057152</v>
      </c>
      <c r="R7" s="75">
        <f t="shared" si="2"/>
        <v>43.234915076630251</v>
      </c>
      <c r="S7" s="75">
        <f t="shared" si="2"/>
        <v>42.997953546589677</v>
      </c>
      <c r="T7" s="75">
        <f t="shared" si="2"/>
        <v>49.091809151406672</v>
      </c>
      <c r="U7" s="75">
        <f t="shared" si="2"/>
        <v>52.477933165408217</v>
      </c>
      <c r="V7" s="75">
        <f t="shared" si="2"/>
        <v>54.08626242972511</v>
      </c>
      <c r="W7" s="75">
        <f t="shared" si="2"/>
        <v>51.172210529168694</v>
      </c>
      <c r="X7" s="75">
        <f t="shared" si="2"/>
        <v>50.843425273294898</v>
      </c>
      <c r="Y7" s="75">
        <f t="shared" si="2"/>
        <v>51.360633414481839</v>
      </c>
      <c r="Z7" s="75">
        <f t="shared" si="2"/>
        <v>63.809490163321541</v>
      </c>
      <c r="AA7" s="75">
        <f t="shared" si="2"/>
        <v>41.936368193364672</v>
      </c>
      <c r="AB7" s="75">
        <f t="shared" ref="AB7:AC7" si="3">+SUMPRODUCT($B$4:$B$6,AB4:AB6)/(SUM($B$4:$B$6))</f>
        <v>40.562984649875851</v>
      </c>
      <c r="AC7" s="75">
        <f t="shared" si="3"/>
        <v>62.383359269681357</v>
      </c>
      <c r="AD7" s="78">
        <f>+SUMPRODUCT($B$4:$B$6,AD4:AD6)/(SUM($B$4:$B$6))</f>
        <v>-17.893792334425807</v>
      </c>
      <c r="AE7" s="78">
        <f>+SUMPRODUCT($B$4:$B$6,AE4:AE6)/(SUM($B$4:$B$6))</f>
        <v>-2.5682717087565572</v>
      </c>
    </row>
    <row r="8" spans="1:31" ht="16.5" customHeight="1">
      <c r="A8" s="17" t="s">
        <v>32</v>
      </c>
      <c r="B8" s="56">
        <v>62.536960189649854</v>
      </c>
      <c r="C8" s="59">
        <v>92.572688203771676</v>
      </c>
      <c r="D8" s="59">
        <v>92.872571604414858</v>
      </c>
      <c r="E8" s="59">
        <v>97.118170307160099</v>
      </c>
      <c r="F8" s="59">
        <v>108.37586495307396</v>
      </c>
      <c r="G8" s="59">
        <v>102.03001884190736</v>
      </c>
      <c r="H8" s="59">
        <v>103.75055307440061</v>
      </c>
      <c r="I8" s="59">
        <v>100.94727913893291</v>
      </c>
      <c r="J8" s="59">
        <v>127.00748504560386</v>
      </c>
      <c r="K8" s="59">
        <v>97.245686167804422</v>
      </c>
      <c r="L8" s="59">
        <v>22.521593438467743</v>
      </c>
      <c r="M8" s="59">
        <v>30.527846938186592</v>
      </c>
      <c r="N8" s="55">
        <v>91.775521467038672</v>
      </c>
      <c r="O8" s="55">
        <v>100.58211415041647</v>
      </c>
      <c r="P8" s="55">
        <v>102.70797179885493</v>
      </c>
      <c r="Q8" s="55">
        <v>138.44762872356981</v>
      </c>
      <c r="R8" s="55">
        <v>186.16949380146849</v>
      </c>
      <c r="S8" s="55">
        <v>148.08741690491016</v>
      </c>
      <c r="T8" s="55">
        <v>170.77566093533048</v>
      </c>
      <c r="U8" s="55">
        <v>253.59714242656</v>
      </c>
      <c r="V8" s="55">
        <v>283.85321830106341</v>
      </c>
      <c r="W8" s="55">
        <v>238.9162101803073</v>
      </c>
      <c r="X8" s="55">
        <f>'[1]HISTORIQUE DES INDICES ELE'!$Z$40</f>
        <v>170.77566093533048</v>
      </c>
      <c r="Y8" s="55">
        <f>'[1]HISTORIQUE DES INDICES ELE'!$AA$40</f>
        <v>347.41983440050637</v>
      </c>
      <c r="Z8" s="55">
        <f>'[2]HISTORIQUE DES INDICES ELE'!$AB$40</f>
        <v>418.90400705416306</v>
      </c>
      <c r="AA8" s="55">
        <f>'[3]HISTORIQUE DES INDICES ELE'!$AC$40</f>
        <v>252.31594963448663</v>
      </c>
      <c r="AB8" s="55">
        <f>'[4]HISTORIQUE DES INDICES ELE'!$AD$40</f>
        <v>380.87443623158998</v>
      </c>
      <c r="AC8" s="55">
        <f>'[5]INDICES BRANCHES SOUS BRANCHES'!$AH$14</f>
        <v>370.7011787752399</v>
      </c>
      <c r="AD8" s="55">
        <f t="shared" si="0"/>
        <v>6.701213364777181</v>
      </c>
      <c r="AE8" s="79">
        <f t="shared" si="1"/>
        <v>4.1907351341542012E-2</v>
      </c>
    </row>
    <row r="9" spans="1:31" ht="30" customHeight="1">
      <c r="A9" s="17" t="s">
        <v>33</v>
      </c>
      <c r="B9" s="56">
        <v>72.274402018887784</v>
      </c>
      <c r="C9" s="56">
        <v>83.472251302579792</v>
      </c>
      <c r="D9" s="56">
        <v>96.874291300937585</v>
      </c>
      <c r="E9" s="56">
        <v>98.639481209392301</v>
      </c>
      <c r="F9" s="56">
        <v>103.52300684379435</v>
      </c>
      <c r="G9" s="56">
        <v>109.04226502322523</v>
      </c>
      <c r="H9" s="56">
        <v>103.51430230470902</v>
      </c>
      <c r="I9" s="56">
        <v>117.80405991914341</v>
      </c>
      <c r="J9" s="56">
        <v>136.11804507417628</v>
      </c>
      <c r="K9" s="56">
        <v>98.734082442391653</v>
      </c>
      <c r="L9" s="56">
        <v>52.590014676937102</v>
      </c>
      <c r="M9" s="56">
        <v>64.792063625584987</v>
      </c>
      <c r="N9" s="60">
        <v>124.71414765288509</v>
      </c>
      <c r="O9" s="60">
        <v>117.16153696613692</v>
      </c>
      <c r="P9" s="60">
        <v>142.01239893192448</v>
      </c>
      <c r="Q9" s="60">
        <v>154.0718472061742</v>
      </c>
      <c r="R9" s="60">
        <v>212.75239022965619</v>
      </c>
      <c r="S9" s="60">
        <v>182.95163680245088</v>
      </c>
      <c r="T9" s="60">
        <v>187.46132527106636</v>
      </c>
      <c r="U9" s="60">
        <v>258.97142845139945</v>
      </c>
      <c r="V9" s="60">
        <v>243.51477018325249</v>
      </c>
      <c r="W9" s="60">
        <v>224.52489457861398</v>
      </c>
      <c r="X9" s="60">
        <f>'[1]HISTORIQUE DES INDICES ELE'!$Z$53</f>
        <v>187.46132527106636</v>
      </c>
      <c r="Y9" s="60">
        <f>'[1]HISTORIQUE DES INDICES ELE'!$AA$53</f>
        <v>320.44610124152899</v>
      </c>
      <c r="Z9" s="60">
        <f>'[2]HISTORIQUE DES INDICES ELE'!$AB$53</f>
        <v>471.06871095414425</v>
      </c>
      <c r="AA9" s="60">
        <f>'[3]HISTORIQUE DES INDICES ELE'!$AC$53</f>
        <v>273.00055342448655</v>
      </c>
      <c r="AB9" s="60">
        <f>'[4]HISTORIQUE DES INDICES ELE'!$AD$53</f>
        <v>260.92065937621248</v>
      </c>
      <c r="AC9" s="109">
        <f>'[5]INDICES BRANCHES SOUS BRANCHES'!$AH$18</f>
        <v>415.42129376198619</v>
      </c>
      <c r="AD9" s="55">
        <f t="shared" si="0"/>
        <v>29.63842972421493</v>
      </c>
      <c r="AE9" s="79">
        <f t="shared" si="1"/>
        <v>0.21420997850964632</v>
      </c>
    </row>
    <row r="10" spans="1:31" ht="30.75" customHeight="1">
      <c r="A10" s="10" t="s">
        <v>6</v>
      </c>
      <c r="B10" s="76">
        <f>+SUM(B8:B9)</f>
        <v>134.81136220853764</v>
      </c>
      <c r="C10" s="75">
        <f>+SUMPRODUCT($B$8:$B$9,C8:C9)/(SUM($B$8:$B$9))</f>
        <v>87.693806896075728</v>
      </c>
      <c r="D10" s="75">
        <f t="shared" ref="D10:Y10" si="4">+SUMPRODUCT($B$8:$B$9,D8:D9)/(SUM($B$8:$B$9))</f>
        <v>95.017953813860913</v>
      </c>
      <c r="E10" s="75">
        <f t="shared" si="4"/>
        <v>97.933767998203109</v>
      </c>
      <c r="F10" s="75">
        <f t="shared" si="4"/>
        <v>105.77417461937534</v>
      </c>
      <c r="G10" s="75">
        <f t="shared" si="4"/>
        <v>105.78938964909503</v>
      </c>
      <c r="H10" s="75">
        <f t="shared" si="4"/>
        <v>103.62389547799157</v>
      </c>
      <c r="I10" s="75">
        <f t="shared" si="4"/>
        <v>109.98445323831336</v>
      </c>
      <c r="J10" s="75">
        <f t="shared" si="4"/>
        <v>131.89179351437886</v>
      </c>
      <c r="K10" s="75">
        <f t="shared" si="4"/>
        <v>98.043637831155536</v>
      </c>
      <c r="L10" s="75">
        <f t="shared" si="4"/>
        <v>38.641727001844565</v>
      </c>
      <c r="M10" s="75">
        <f t="shared" si="4"/>
        <v>48.897409645346023</v>
      </c>
      <c r="N10" s="75">
        <f t="shared" si="4"/>
        <v>109.43441513820552</v>
      </c>
      <c r="O10" s="75">
        <f t="shared" si="4"/>
        <v>109.47059246703579</v>
      </c>
      <c r="P10" s="75">
        <f t="shared" si="4"/>
        <v>123.77966724944541</v>
      </c>
      <c r="Q10" s="75">
        <f t="shared" si="4"/>
        <v>146.82400760842893</v>
      </c>
      <c r="R10" s="75">
        <f t="shared" si="4"/>
        <v>200.42098500964516</v>
      </c>
      <c r="S10" s="75">
        <f t="shared" si="4"/>
        <v>166.77865037121055</v>
      </c>
      <c r="T10" s="75">
        <f t="shared" si="4"/>
        <v>179.72109693120547</v>
      </c>
      <c r="U10" s="75">
        <f t="shared" si="4"/>
        <v>256.47837812035033</v>
      </c>
      <c r="V10" s="75">
        <f t="shared" si="4"/>
        <v>262.22716862451711</v>
      </c>
      <c r="W10" s="75">
        <f t="shared" si="4"/>
        <v>231.20080910180974</v>
      </c>
      <c r="X10" s="75">
        <f t="shared" si="4"/>
        <v>179.72109693120547</v>
      </c>
      <c r="Y10" s="75">
        <f t="shared" si="4"/>
        <v>332.95880973356122</v>
      </c>
      <c r="Z10" s="75">
        <f t="shared" ref="Z10:AA10" si="5">+SUMPRODUCT($B$8:$B$9,Z8:Z9)/(SUM($B$8:$B$9))</f>
        <v>446.870290601031</v>
      </c>
      <c r="AA10" s="75">
        <f t="shared" si="5"/>
        <v>263.40527731005238</v>
      </c>
      <c r="AB10" s="75">
        <f t="shared" ref="AB10:AC10" si="6">+SUMPRODUCT($B$8:$B$9,AB8:AB9)/(SUM($B$8:$B$9))</f>
        <v>316.56540952864293</v>
      </c>
      <c r="AC10" s="75">
        <f t="shared" si="6"/>
        <v>394.67630606371927</v>
      </c>
      <c r="AD10" s="78">
        <f>+SUMPRODUCT($B$8:$B$9,AD8:AD9)/(SUM($B$8:$B$9))</f>
        <v>18.998200571180664</v>
      </c>
      <c r="AE10" s="78">
        <f>+SUMPRODUCT($B$8:$B$9,AE8:AE9)/(SUM($B$8:$B$9))</f>
        <v>0.13428138525713026</v>
      </c>
    </row>
    <row r="11" spans="1:31" ht="29.25" customHeight="1">
      <c r="A11" s="18" t="s">
        <v>34</v>
      </c>
      <c r="B11" s="61">
        <v>57.141230894886036</v>
      </c>
      <c r="C11" s="56">
        <v>64.832331355124282</v>
      </c>
      <c r="D11" s="56">
        <v>100.06910577708268</v>
      </c>
      <c r="E11" s="56">
        <v>104.36667347248539</v>
      </c>
      <c r="F11" s="56">
        <v>132.38444227403056</v>
      </c>
      <c r="G11" s="56">
        <v>77.555271840993882</v>
      </c>
      <c r="H11" s="56">
        <v>95.207514360575871</v>
      </c>
      <c r="I11" s="56">
        <v>135.44095233484717</v>
      </c>
      <c r="J11" s="56">
        <v>205.58011974044362</v>
      </c>
      <c r="K11" s="56">
        <v>207.77624625685689</v>
      </c>
      <c r="L11" s="56">
        <v>237.3392056038771</v>
      </c>
      <c r="M11" s="56">
        <v>233.46519962899251</v>
      </c>
      <c r="N11" s="60">
        <v>328.42866705582577</v>
      </c>
      <c r="O11" s="60">
        <v>62.314411206761598</v>
      </c>
      <c r="P11" s="60">
        <v>120.26257722677597</v>
      </c>
      <c r="Q11" s="60">
        <v>105.42926522857601</v>
      </c>
      <c r="R11" s="60">
        <v>99.205412749684982</v>
      </c>
      <c r="S11" s="60">
        <v>94.078519091467911</v>
      </c>
      <c r="T11" s="60">
        <v>106.44532085063615</v>
      </c>
      <c r="U11" s="60">
        <v>110.95764132988766</v>
      </c>
      <c r="V11" s="60">
        <v>117.82754391093127</v>
      </c>
      <c r="W11" s="60">
        <v>92.637938805133402</v>
      </c>
      <c r="X11" s="60">
        <f>'[1]HISTORIQUE DES INDICES ELE'!$Z$57</f>
        <v>106.44532085063615</v>
      </c>
      <c r="Y11" s="60">
        <f>'[1]HISTORIQUE DES INDICES ELE'!$AA$57</f>
        <v>106.78705149989116</v>
      </c>
      <c r="Z11" s="60">
        <f>'[2]HISTORIQUE DES INDICES ELE'!$AB$57</f>
        <v>90.922047003312912</v>
      </c>
      <c r="AA11" s="60">
        <f>'[3]HISTORIQUE DES INDICES ELE'!$AC$57</f>
        <v>68.333330811757691</v>
      </c>
      <c r="AB11" s="60">
        <f>'[4]HISTORIQUE DES INDICES ELE'!$AD$57</f>
        <v>84.31759904189262</v>
      </c>
      <c r="AC11" s="60">
        <f>'[5]INDICES BRANCHES SOUS BRANCHES'!$AH$20</f>
        <v>74.223863458767767</v>
      </c>
      <c r="AD11" s="55">
        <f t="shared" si="0"/>
        <v>-30.493573503297434</v>
      </c>
      <c r="AE11" s="79">
        <f t="shared" si="1"/>
        <v>-0.17424403243620976</v>
      </c>
    </row>
    <row r="12" spans="1:31" ht="23.25" customHeight="1">
      <c r="A12" s="18" t="s">
        <v>35</v>
      </c>
      <c r="B12" s="61">
        <v>2469.5772171013255</v>
      </c>
      <c r="C12" s="56">
        <v>92.212692760471384</v>
      </c>
      <c r="D12" s="56">
        <v>98.263469123202967</v>
      </c>
      <c r="E12" s="56">
        <v>109.98790317103577</v>
      </c>
      <c r="F12" s="56">
        <v>101.79258357028664</v>
      </c>
      <c r="G12" s="56">
        <v>112.48024073873349</v>
      </c>
      <c r="H12" s="56">
        <v>115.74103005651783</v>
      </c>
      <c r="I12" s="56">
        <v>116.07964076058123</v>
      </c>
      <c r="J12" s="56">
        <v>90.950244283068116</v>
      </c>
      <c r="K12" s="56">
        <v>111.96922588421707</v>
      </c>
      <c r="L12" s="56">
        <v>99.030695753850139</v>
      </c>
      <c r="M12" s="56">
        <v>99.827750041659257</v>
      </c>
      <c r="N12" s="60">
        <v>108.09994067431562</v>
      </c>
      <c r="O12" s="60">
        <v>209.50326673892317</v>
      </c>
      <c r="P12" s="60">
        <v>103.49658916918267</v>
      </c>
      <c r="Q12" s="60">
        <v>170.47886082961992</v>
      </c>
      <c r="R12" s="60">
        <v>183.36596419300531</v>
      </c>
      <c r="S12" s="60">
        <v>154.93181275502619</v>
      </c>
      <c r="T12" s="60">
        <v>244.64490553771685</v>
      </c>
      <c r="U12" s="60">
        <v>241.3703649548967</v>
      </c>
      <c r="V12" s="60">
        <v>193.61162264078436</v>
      </c>
      <c r="W12" s="60">
        <v>233.47989690856059</v>
      </c>
      <c r="X12" s="60">
        <f>'[1]HISTORIQUE DES INDICES ELE'!$Z$64</f>
        <v>244.64490553771685</v>
      </c>
      <c r="Y12" s="60">
        <f>'[1]HISTORIQUE DES INDICES ELE'!$AA$64</f>
        <v>241.33336207385386</v>
      </c>
      <c r="Z12" s="60">
        <f>'[2]HISTORIQUE DES INDICES ELE'!$AB$64</f>
        <v>247.14613955383976</v>
      </c>
      <c r="AA12" s="60">
        <f>'[3]HISTORIQUE DES INDICES ELE'!$AC$64</f>
        <v>332.71188027222297</v>
      </c>
      <c r="AB12" s="60">
        <f>'[4]HISTORIQUE DES INDICES ELE'!$AD$64</f>
        <v>317.26289827664158</v>
      </c>
      <c r="AC12" s="60">
        <f>'[5]INDICES BRANCHES SOUS BRANCHES'!$AH$22</f>
        <v>340.40138532760471</v>
      </c>
      <c r="AD12" s="55">
        <f t="shared" si="0"/>
        <v>41.050280989925312</v>
      </c>
      <c r="AE12" s="79">
        <f t="shared" si="1"/>
        <v>10.13768386883272</v>
      </c>
    </row>
    <row r="13" spans="1:31" ht="36" customHeight="1">
      <c r="A13" s="17" t="s">
        <v>36</v>
      </c>
      <c r="B13" s="61">
        <v>124.70106908174073</v>
      </c>
      <c r="C13" s="56">
        <v>136.24339903866567</v>
      </c>
      <c r="D13" s="56">
        <v>74.648641702399914</v>
      </c>
      <c r="E13" s="56">
        <v>102.82450346421642</v>
      </c>
      <c r="F13" s="56">
        <v>112.76685722655073</v>
      </c>
      <c r="G13" s="56">
        <v>117.68103209485756</v>
      </c>
      <c r="H13" s="56">
        <v>123.722066906534</v>
      </c>
      <c r="I13" s="56">
        <v>169.37309499509664</v>
      </c>
      <c r="J13" s="56">
        <v>152.9344582828403</v>
      </c>
      <c r="K13" s="56">
        <v>148.27903692317341</v>
      </c>
      <c r="L13" s="56">
        <v>63.007108837013817</v>
      </c>
      <c r="M13" s="56">
        <v>72.874715519745166</v>
      </c>
      <c r="N13" s="60">
        <v>136.76651791413576</v>
      </c>
      <c r="O13" s="60">
        <v>119.80025285016603</v>
      </c>
      <c r="P13" s="60">
        <v>71.433640085777142</v>
      </c>
      <c r="Q13" s="60">
        <v>44.809114233930053</v>
      </c>
      <c r="R13" s="60">
        <v>29.143366149635639</v>
      </c>
      <c r="S13" s="60">
        <v>30.987705778420878</v>
      </c>
      <c r="T13" s="60">
        <v>39.639844933724532</v>
      </c>
      <c r="U13" s="60">
        <v>39.000723903088392</v>
      </c>
      <c r="V13" s="60">
        <v>23.209551390653818</v>
      </c>
      <c r="W13" s="60">
        <v>20.493393116914948</v>
      </c>
      <c r="X13" s="60">
        <f>'[1]HISTORIQUE DES INDICES ELE'!$Z$69</f>
        <v>39.639844933724532</v>
      </c>
      <c r="Y13" s="60">
        <f>'[1]HISTORIQUE DES INDICES ELE'!$AA$69</f>
        <v>6.34837659340175</v>
      </c>
      <c r="Z13" s="60">
        <f>'[2]HISTORIQUE DES INDICES ELE'!$AB$69</f>
        <v>6.34837659340175</v>
      </c>
      <c r="AA13" s="60">
        <f>'[3]HISTORIQUE DES INDICES ELE'!$AC$69</f>
        <v>2.7553421196551544</v>
      </c>
      <c r="AB13" s="109">
        <f>'[4]HISTORIQUE DES INDICES ELE'!$AD$69</f>
        <v>1.8211724227577308</v>
      </c>
      <c r="AC13" s="109">
        <f>'[5]INDICES BRANCHES SOUS BRANCHES'!$AH$24</f>
        <v>1.8211724227577308</v>
      </c>
      <c r="AD13" s="55">
        <f t="shared" si="0"/>
        <v>-71.312785308757753</v>
      </c>
      <c r="AE13" s="79">
        <f t="shared" si="1"/>
        <v>-0.88927805671987459</v>
      </c>
    </row>
    <row r="14" spans="1:31" ht="33" customHeight="1">
      <c r="A14" s="10" t="s">
        <v>7</v>
      </c>
      <c r="B14" s="76">
        <f>+SUM(B11:B13)</f>
        <v>2651.4195170779522</v>
      </c>
      <c r="C14" s="75">
        <f>+SUMPRODUCT($B$11:$B$13,C11:C13)/(SUM($B$11:$B$13))</f>
        <v>93.69345752326285</v>
      </c>
      <c r="D14" s="75">
        <f t="shared" ref="D14:Y14" si="7">+SUMPRODUCT($B$11:$B$13,D11:D13)/(SUM($B$11:$B$13))</f>
        <v>97.191734565053906</v>
      </c>
      <c r="E14" s="75">
        <f t="shared" si="7"/>
        <v>109.52985133201307</v>
      </c>
      <c r="F14" s="75">
        <f t="shared" si="7"/>
        <v>102.96801435328877</v>
      </c>
      <c r="G14" s="75">
        <f t="shared" si="7"/>
        <v>111.97216894514297</v>
      </c>
      <c r="H14" s="75">
        <f t="shared" si="7"/>
        <v>115.6738711128875</v>
      </c>
      <c r="I14" s="75">
        <f t="shared" si="7"/>
        <v>119.00338777355458</v>
      </c>
      <c r="J14" s="75">
        <f t="shared" si="7"/>
        <v>96.335883877613313</v>
      </c>
      <c r="K14" s="75">
        <f t="shared" si="7"/>
        <v>115.74169691822426</v>
      </c>
      <c r="L14" s="75">
        <f t="shared" si="7"/>
        <v>100.31715331871661</v>
      </c>
      <c r="M14" s="75">
        <f t="shared" si="7"/>
        <v>101.44014525699858</v>
      </c>
      <c r="N14" s="75">
        <f t="shared" si="7"/>
        <v>114.19652680545958</v>
      </c>
      <c r="O14" s="75">
        <f t="shared" si="7"/>
        <v>202.11227712574558</v>
      </c>
      <c r="P14" s="75">
        <f t="shared" si="7"/>
        <v>102.34993741745053</v>
      </c>
      <c r="Q14" s="75">
        <f t="shared" si="7"/>
        <v>163.16648887614676</v>
      </c>
      <c r="R14" s="75">
        <f t="shared" si="7"/>
        <v>174.29883611312681</v>
      </c>
      <c r="S14" s="75">
        <f t="shared" si="7"/>
        <v>147.79103603962594</v>
      </c>
      <c r="T14" s="75">
        <f t="shared" si="7"/>
        <v>232.02478096401555</v>
      </c>
      <c r="U14" s="75">
        <f t="shared" si="7"/>
        <v>229.04200502143726</v>
      </c>
      <c r="V14" s="75">
        <f t="shared" si="7"/>
        <v>183.96406749731025</v>
      </c>
      <c r="W14" s="75">
        <f t="shared" si="7"/>
        <v>220.42744430814523</v>
      </c>
      <c r="X14" s="75">
        <f t="shared" si="7"/>
        <v>232.02478096401555</v>
      </c>
      <c r="Y14" s="75">
        <f t="shared" si="7"/>
        <v>227.38195963909382</v>
      </c>
      <c r="Z14" s="75">
        <f t="shared" ref="Z14:AA14" si="8">+SUMPRODUCT($B$11:$B$13,Z11:Z13)/(SUM($B$11:$B$13))</f>
        <v>232.45416977443551</v>
      </c>
      <c r="AA14" s="75">
        <f t="shared" si="8"/>
        <v>311.49575493476397</v>
      </c>
      <c r="AB14" s="75">
        <f t="shared" ref="AB14:AC14" si="9">+SUMPRODUCT($B$11:$B$13,AB11:AB13)/(SUM($B$11:$B$13))</f>
        <v>297.40685466026207</v>
      </c>
      <c r="AC14" s="75">
        <f t="shared" si="9"/>
        <v>318.74090293868926</v>
      </c>
      <c r="AD14" s="78">
        <f>+SUMPRODUCT($B$11:$B$13,AD11:AD13)/(SUM($B$11:$B$13))</f>
        <v>34.223787375892108</v>
      </c>
      <c r="AE14" s="78">
        <f>+SUMPRODUCT($B$11:$B$13,AE11:AE13)/(SUM($B$11:$B$13))</f>
        <v>9.3968315890008629</v>
      </c>
    </row>
    <row r="15" spans="1:31" ht="20.25" customHeight="1">
      <c r="A15" s="18" t="s">
        <v>37</v>
      </c>
      <c r="B15" s="56">
        <v>4350.9441912696429</v>
      </c>
      <c r="C15" s="56">
        <v>69.298262199001087</v>
      </c>
      <c r="D15" s="56">
        <v>95.495450639959031</v>
      </c>
      <c r="E15" s="56">
        <v>105.32202683025069</v>
      </c>
      <c r="F15" s="56">
        <v>127.19254884163544</v>
      </c>
      <c r="G15" s="56">
        <v>81.958189205841322</v>
      </c>
      <c r="H15" s="56">
        <v>96.634314994417863</v>
      </c>
      <c r="I15" s="56">
        <v>98.257336396850249</v>
      </c>
      <c r="J15" s="56">
        <v>96.811547269277796</v>
      </c>
      <c r="K15" s="56">
        <v>86.944531066413063</v>
      </c>
      <c r="L15" s="56">
        <v>139.37105195964554</v>
      </c>
      <c r="M15" s="56">
        <v>140.74560980664899</v>
      </c>
      <c r="N15" s="60">
        <v>156.58103185851346</v>
      </c>
      <c r="O15" s="60">
        <v>96.124770447372086</v>
      </c>
      <c r="P15" s="60">
        <v>109.07533650282738</v>
      </c>
      <c r="Q15" s="60">
        <v>189.63389276723387</v>
      </c>
      <c r="R15" s="60">
        <v>210.3527767644531</v>
      </c>
      <c r="S15" s="60">
        <v>123.82419879249743</v>
      </c>
      <c r="T15" s="60">
        <v>154.44844596225786</v>
      </c>
      <c r="U15" s="60">
        <v>146.2488688627715</v>
      </c>
      <c r="V15" s="60">
        <v>211.78868432924054</v>
      </c>
      <c r="W15" s="60">
        <v>140.19489661667478</v>
      </c>
      <c r="X15" s="60">
        <f>[6]PUBLICATION!$Y$39</f>
        <v>195.7156550603319</v>
      </c>
      <c r="Y15" s="60">
        <f>'[1]HISTORIQUE DES INDICES ELE'!$AA$86</f>
        <v>228.09534239437599</v>
      </c>
      <c r="Z15" s="60">
        <f>'[2]HISTORIQUE DES INDICES ELE'!$AB$86</f>
        <v>237.1347887069399</v>
      </c>
      <c r="AA15" s="60">
        <f>'[3]HISTORIQUE DES INDICES ELE'!$AC$86</f>
        <v>194.18840895630689</v>
      </c>
      <c r="AB15" s="60">
        <f>'[4]HISTORIQUE DES INDICES ELE'!$AD$86</f>
        <v>259.06620273734262</v>
      </c>
      <c r="AC15" s="60">
        <f>'[5]INDICES BRANCHES SOUS BRANCHES'!$AH$28</f>
        <v>271.90258970053605</v>
      </c>
      <c r="AD15" s="55">
        <f t="shared" si="0"/>
        <v>19.205673753047314</v>
      </c>
      <c r="AE15" s="79">
        <f t="shared" si="1"/>
        <v>8.3562814655241056</v>
      </c>
    </row>
    <row r="16" spans="1:31" ht="20.25" customHeight="1">
      <c r="A16" s="19" t="s">
        <v>38</v>
      </c>
      <c r="B16" s="56">
        <v>535.31174685303154</v>
      </c>
      <c r="C16" s="56">
        <v>116.53554265125199</v>
      </c>
      <c r="D16" s="56">
        <v>88.555799641709342</v>
      </c>
      <c r="E16" s="56">
        <v>88.862649341953315</v>
      </c>
      <c r="F16" s="56">
        <v>105.0090660782087</v>
      </c>
      <c r="G16" s="56">
        <v>135.41420113930346</v>
      </c>
      <c r="H16" s="56">
        <v>107.64074466635149</v>
      </c>
      <c r="I16" s="56">
        <v>115.1610812525944</v>
      </c>
      <c r="J16" s="56">
        <v>131.77426076599428</v>
      </c>
      <c r="K16" s="56">
        <v>133.74536287656579</v>
      </c>
      <c r="L16" s="56">
        <v>85.6440705721282</v>
      </c>
      <c r="M16" s="56">
        <v>85.707860958017065</v>
      </c>
      <c r="N16" s="60">
        <v>128.56666735477816</v>
      </c>
      <c r="O16" s="60">
        <v>151.83077914581295</v>
      </c>
      <c r="P16" s="60">
        <v>131.79776349069473</v>
      </c>
      <c r="Q16" s="60">
        <v>126.71927635069018</v>
      </c>
      <c r="R16" s="60">
        <v>146.4136404839233</v>
      </c>
      <c r="S16" s="60">
        <v>163.96386751480256</v>
      </c>
      <c r="T16" s="60">
        <v>165.33531212270387</v>
      </c>
      <c r="U16" s="60">
        <v>136.49531593580011</v>
      </c>
      <c r="V16" s="60">
        <v>143.47780296495682</v>
      </c>
      <c r="W16" s="60">
        <v>143.47780296495682</v>
      </c>
      <c r="X16" s="60">
        <f>[6]PUBLICATION!$Y$17</f>
        <v>153.53352694727855</v>
      </c>
      <c r="Y16" s="60">
        <f>'[1]HISTORIQUE DES INDICES ELE'!$AA$95</f>
        <v>165.34201480698758</v>
      </c>
      <c r="Z16" s="60">
        <f>'[2]HISTORIQUE DES INDICES ELE'!$AB$95</f>
        <v>165.11241355928814</v>
      </c>
      <c r="AA16" s="109">
        <f>'[3]HISTORIQUE DES INDICES ELE'!$AC$95</f>
        <v>706.20703505583685</v>
      </c>
      <c r="AB16" s="109">
        <f>'[4]HISTORIQUE DES INDICES ELE'!$AD$95</f>
        <v>729.180075380522</v>
      </c>
      <c r="AC16" s="55">
        <f>'[5]INDICES BRANCHES SOUS BRANCHES'!$AH$30</f>
        <v>143.47198098057643</v>
      </c>
      <c r="AD16" s="55">
        <f t="shared" si="0"/>
        <v>-13.227148496975305</v>
      </c>
      <c r="AE16" s="79">
        <f t="shared" si="1"/>
        <v>-0.70806479678003009</v>
      </c>
    </row>
    <row r="17" spans="1:31" ht="35.25" customHeight="1">
      <c r="A17" s="17" t="s">
        <v>39</v>
      </c>
      <c r="B17" s="56">
        <v>742.89776047085888</v>
      </c>
      <c r="C17" s="56">
        <v>60.788169380534725</v>
      </c>
      <c r="D17" s="56">
        <v>76.295015467081754</v>
      </c>
      <c r="E17" s="56">
        <v>118.31310470915741</v>
      </c>
      <c r="F17" s="56">
        <v>144.60371044322608</v>
      </c>
      <c r="G17" s="56">
        <v>63.548715824882635</v>
      </c>
      <c r="H17" s="56">
        <v>87.7599254916734</v>
      </c>
      <c r="I17" s="56">
        <v>149.19770673412421</v>
      </c>
      <c r="J17" s="56">
        <v>132.66561522356429</v>
      </c>
      <c r="K17" s="56">
        <v>76.781798404292175</v>
      </c>
      <c r="L17" s="56">
        <v>143.04089336676623</v>
      </c>
      <c r="M17" s="56">
        <v>143.04089336676623</v>
      </c>
      <c r="N17" s="60">
        <v>131.8332499399697</v>
      </c>
      <c r="O17" s="60">
        <v>36.012584114682639</v>
      </c>
      <c r="P17" s="60">
        <v>96.264753406062425</v>
      </c>
      <c r="Q17" s="60">
        <v>105.11843082268808</v>
      </c>
      <c r="R17" s="60">
        <v>195.60518130415736</v>
      </c>
      <c r="S17" s="60">
        <v>89.294413441775262</v>
      </c>
      <c r="T17" s="60">
        <v>151.80966871994977</v>
      </c>
      <c r="U17" s="60">
        <v>206.33940655017946</v>
      </c>
      <c r="V17" s="60">
        <v>237.01666538415142</v>
      </c>
      <c r="W17" s="60">
        <v>111.61485333378326</v>
      </c>
      <c r="X17" s="60">
        <f>[6]PUBLICATION!$Y$18</f>
        <v>144.78942254952935</v>
      </c>
      <c r="Y17" s="60">
        <f>'[1]HISTORIQUE DES INDICES ELE'!$AA$100</f>
        <v>238.36037756518166</v>
      </c>
      <c r="Z17" s="60">
        <f>'[2]HISTORIQUE DES INDICES ELE'!$AB$100</f>
        <v>284.09528626637712</v>
      </c>
      <c r="AA17" s="60">
        <f>'[3]HISTORIQUE DES INDICES ELE'!$AC$100</f>
        <v>147.6758848746081</v>
      </c>
      <c r="AB17" s="109">
        <f>'[4]HISTORIQUE DES INDICES ELE'!$AD$100</f>
        <v>355.64875160819838</v>
      </c>
      <c r="AC17" s="109">
        <f>'[5]INDICES BRANCHES SOUS BRANCHES'!$AH$32</f>
        <v>490.61463710879815</v>
      </c>
      <c r="AD17" s="55">
        <f t="shared" si="0"/>
        <v>105.82893940694294</v>
      </c>
      <c r="AE17" s="79">
        <f t="shared" si="1"/>
        <v>7.8620082078424138</v>
      </c>
    </row>
    <row r="18" spans="1:31" ht="33" customHeight="1">
      <c r="A18" s="10" t="s">
        <v>8</v>
      </c>
      <c r="B18" s="76">
        <f>+SUM(B15:B17)</f>
        <v>5629.1536985935336</v>
      </c>
      <c r="C18" s="75">
        <f>+SUMPRODUCT($B$15:$B$17,C15:C17)/(SUM($B$15:$B$17))</f>
        <v>72.667248592813991</v>
      </c>
      <c r="D18" s="75">
        <f t="shared" ref="D18:Y18" si="10">+SUMPRODUCT($B$15:$B$17,D15:D17)/(SUM($B$15:$B$17))</f>
        <v>92.301571426301749</v>
      </c>
      <c r="E18" s="75">
        <f t="shared" si="10"/>
        <v>105.47127565022488</v>
      </c>
      <c r="F18" s="75">
        <f t="shared" si="10"/>
        <v>127.38078922524915</v>
      </c>
      <c r="G18" s="75">
        <f t="shared" si="10"/>
        <v>84.612100500796473</v>
      </c>
      <c r="H18" s="75">
        <f t="shared" si="10"/>
        <v>96.509803739198048</v>
      </c>
      <c r="I18" s="75">
        <f t="shared" si="10"/>
        <v>106.58758686414866</v>
      </c>
      <c r="J18" s="75">
        <f t="shared" si="10"/>
        <v>104.86815052652943</v>
      </c>
      <c r="K18" s="75">
        <f t="shared" si="10"/>
        <v>90.053908538178902</v>
      </c>
      <c r="L18" s="75">
        <f t="shared" si="10"/>
        <v>134.74613519754612</v>
      </c>
      <c r="M18" s="75">
        <f t="shared" si="10"/>
        <v>135.81463901622658</v>
      </c>
      <c r="N18" s="75">
        <f t="shared" si="10"/>
        <v>150.65092371957243</v>
      </c>
      <c r="O18" s="75">
        <f t="shared" si="10"/>
        <v>93.489005184700972</v>
      </c>
      <c r="P18" s="75">
        <f t="shared" si="10"/>
        <v>109.54550106617276</v>
      </c>
      <c r="Q18" s="75">
        <f t="shared" si="10"/>
        <v>172.49716391145685</v>
      </c>
      <c r="R18" s="75">
        <f t="shared" si="10"/>
        <v>202.32611258122469</v>
      </c>
      <c r="S18" s="75">
        <f t="shared" si="10"/>
        <v>123.08432487045609</v>
      </c>
      <c r="T18" s="75">
        <f t="shared" si="10"/>
        <v>155.13549873173147</v>
      </c>
      <c r="U18" s="75">
        <f t="shared" si="10"/>
        <v>153.25168607629928</v>
      </c>
      <c r="V18" s="75">
        <f t="shared" si="10"/>
        <v>208.62199044242334</v>
      </c>
      <c r="W18" s="75">
        <f t="shared" si="10"/>
        <v>136.7352874356655</v>
      </c>
      <c r="X18" s="75">
        <f t="shared" si="10"/>
        <v>184.98338942992905</v>
      </c>
      <c r="Y18" s="75">
        <f t="shared" si="10"/>
        <v>223.48244262960543</v>
      </c>
      <c r="Z18" s="75">
        <f t="shared" ref="Z18:AA18" si="11">+SUMPRODUCT($B$15:$B$17,Z15:Z17)/(SUM($B$15:$B$17))</f>
        <v>236.48325649061277</v>
      </c>
      <c r="AA18" s="75">
        <f t="shared" si="11"/>
        <v>236.74108170431452</v>
      </c>
      <c r="AB18" s="75">
        <f t="shared" ref="AB18:AC18" si="12">+SUMPRODUCT($B$15:$B$17,AB15:AB17)/(SUM($B$15:$B$17))</f>
        <v>316.51861120897399</v>
      </c>
      <c r="AC18" s="75">
        <f t="shared" si="12"/>
        <v>288.5534544171511</v>
      </c>
      <c r="AD18" s="78">
        <f>+SUMPRODUCT($B$15:$B$17,AD15:AD17)/(SUM($B$15:$B$17))</f>
        <v>27.553386720390638</v>
      </c>
      <c r="AE18" s="78">
        <f>+SUMPRODUCT($B$15:$B$17,AE15:AE17)/(SUM($B$15:$B$17))</f>
        <v>7.4290647279084236</v>
      </c>
    </row>
    <row r="19" spans="1:31" ht="21" customHeight="1">
      <c r="A19" s="10" t="s">
        <v>9</v>
      </c>
      <c r="B19" s="57">
        <v>24.399811266015117</v>
      </c>
      <c r="C19" s="58">
        <v>87.366909816679311</v>
      </c>
      <c r="D19" s="58">
        <v>124.96290289242269</v>
      </c>
      <c r="E19" s="58">
        <v>124.4320410331372</v>
      </c>
      <c r="F19" s="58">
        <v>110.75682579615393</v>
      </c>
      <c r="G19" s="58">
        <v>200.2065618705586</v>
      </c>
      <c r="H19" s="58">
        <v>119.42294881560656</v>
      </c>
      <c r="I19" s="58">
        <v>115.00353298505645</v>
      </c>
      <c r="J19" s="57">
        <v>133.11847474072169</v>
      </c>
      <c r="K19" s="57">
        <v>113.85199696269565</v>
      </c>
      <c r="L19" s="57">
        <v>96.067611760084958</v>
      </c>
      <c r="M19" s="57">
        <v>96.41768087520434</v>
      </c>
      <c r="N19" s="57">
        <v>128.52828638810871</v>
      </c>
      <c r="O19" s="57">
        <v>120.25865074298041</v>
      </c>
      <c r="P19" s="57">
        <v>117.76146130890584</v>
      </c>
      <c r="Q19" s="57">
        <v>129.17499782514503</v>
      </c>
      <c r="R19" s="57">
        <v>173.78964442709017</v>
      </c>
      <c r="S19" s="57">
        <v>160.81771556534733</v>
      </c>
      <c r="T19" s="57">
        <v>154.72878705042362</v>
      </c>
      <c r="U19" s="57">
        <v>225.34980675822101</v>
      </c>
      <c r="V19" s="57">
        <v>171.14796286313685</v>
      </c>
      <c r="W19" s="57">
        <v>141.59178227452651</v>
      </c>
      <c r="X19" s="57">
        <f>'[1]HISTORIQUE DES INDICES ELE'!$Z$113</f>
        <v>154.72878705042362</v>
      </c>
      <c r="Y19" s="57">
        <f>'[1]HISTORIQUE DES INDICES ELE'!$AA$113</f>
        <v>208.84734220532656</v>
      </c>
      <c r="Z19" s="57">
        <f>'[2]HISTORIQUE DES INDICES ELE'!$AB$113</f>
        <v>249.38709864195408</v>
      </c>
      <c r="AA19" s="96">
        <f>'[3]HISTORIQUE DES INDICES ELE'!$AC$113</f>
        <v>218.98809262167876</v>
      </c>
      <c r="AB19" s="96">
        <f>'[7]HISTORIQUE DES INDICES ELE'!$AD$113</f>
        <v>176.31910170229756</v>
      </c>
      <c r="AC19" s="96">
        <f>'[5]INDICES BRANCHES SOUS BRANCHES'!$AH$35</f>
        <v>234.49858437613568</v>
      </c>
      <c r="AD19" s="78">
        <f>+SUMPRODUCT($B$15:$B$17,AD16:AD18)/(SUM($B$15:$B$17))</f>
        <v>3.4765863284944536</v>
      </c>
      <c r="AE19" s="78">
        <f>+SUMPRODUCT($B$15:$B$17,AE16:AE18)/(SUM($B$15:$B$17))</f>
        <v>1.1808010293514239</v>
      </c>
    </row>
    <row r="20" spans="1:31" ht="34.5" customHeight="1">
      <c r="A20" s="18" t="s">
        <v>40</v>
      </c>
      <c r="B20" s="56">
        <v>11.793675374597225</v>
      </c>
      <c r="C20" s="56">
        <v>107.33352778347373</v>
      </c>
      <c r="D20" s="56">
        <v>95.667133618813878</v>
      </c>
      <c r="E20" s="56">
        <v>104.40221852847793</v>
      </c>
      <c r="F20" s="56">
        <v>92.597120069234478</v>
      </c>
      <c r="G20" s="56">
        <v>111.13435582661822</v>
      </c>
      <c r="H20" s="56">
        <v>95.373084381489491</v>
      </c>
      <c r="I20" s="56">
        <v>100.63283095877355</v>
      </c>
      <c r="J20" s="56">
        <v>88.325729359535472</v>
      </c>
      <c r="K20" s="56">
        <v>90.876360838685741</v>
      </c>
      <c r="L20" s="56">
        <v>69.32465701917603</v>
      </c>
      <c r="M20" s="56">
        <v>69.32465701917603</v>
      </c>
      <c r="N20" s="60">
        <v>99.586613194261531</v>
      </c>
      <c r="O20" s="60">
        <v>148.54564958745181</v>
      </c>
      <c r="P20" s="60">
        <v>99.108377665466946</v>
      </c>
      <c r="Q20" s="60">
        <v>0</v>
      </c>
      <c r="R20" s="60">
        <v>0</v>
      </c>
      <c r="S20" s="60">
        <v>0</v>
      </c>
      <c r="T20" s="60">
        <v>0</v>
      </c>
      <c r="U20" s="60">
        <v>0</v>
      </c>
      <c r="V20" s="60">
        <f>[8]PUBLICATION!$W$20</f>
        <v>0</v>
      </c>
      <c r="W20" s="60">
        <v>0</v>
      </c>
      <c r="X20" s="60">
        <f>[6]PUBLICATION!$Y$20</f>
        <v>0</v>
      </c>
      <c r="Y20" s="60">
        <f>'[1]HISTORIQUE DES INDICES ELE'!$AA$116</f>
        <v>0</v>
      </c>
      <c r="Z20" s="60">
        <f>'[2]HISTORIQUE DES INDICES ELE'!$AB$116</f>
        <v>0</v>
      </c>
      <c r="AA20" s="60">
        <f>'[3]HISTORIQUE DES INDICES ELE'!$AC$116</f>
        <v>0</v>
      </c>
      <c r="AB20" s="60">
        <f>'[4]HISTORIQUE DES INDICES ELE'!$AD$116</f>
        <v>597.79763365393353</v>
      </c>
      <c r="AC20" s="60">
        <f>'[5]INDICES BRANCHES SOUS BRANCHES'!$AH$37</f>
        <v>246.84885376915685</v>
      </c>
      <c r="AD20" s="55">
        <v>0</v>
      </c>
      <c r="AE20" s="79">
        <f t="shared" ref="AE20:AE21" si="13">+$B20*AD20/10000</f>
        <v>0</v>
      </c>
    </row>
    <row r="21" spans="1:31" ht="33.75" customHeight="1">
      <c r="A21" s="18" t="s">
        <v>41</v>
      </c>
      <c r="B21" s="56">
        <v>26.568942978936199</v>
      </c>
      <c r="C21" s="56">
        <v>32.628673939543248</v>
      </c>
      <c r="D21" s="56">
        <v>80.394649240978993</v>
      </c>
      <c r="E21" s="56">
        <v>85.544140063416805</v>
      </c>
      <c r="F21" s="56">
        <v>314.45585993658318</v>
      </c>
      <c r="G21" s="56">
        <v>71.281758085978922</v>
      </c>
      <c r="H21" s="56">
        <v>108.80821351424753</v>
      </c>
      <c r="I21" s="56">
        <v>157.14491622678204</v>
      </c>
      <c r="J21" s="56">
        <v>8.6785867023702163</v>
      </c>
      <c r="K21" s="56">
        <v>39.650689520068696</v>
      </c>
      <c r="L21" s="56">
        <v>56.645160899275837</v>
      </c>
      <c r="M21" s="56">
        <v>56.645160899275837</v>
      </c>
      <c r="N21" s="60">
        <v>70.849238080376793</v>
      </c>
      <c r="O21" s="60">
        <v>45.795709749464997</v>
      </c>
      <c r="P21" s="60">
        <v>53.781395432558064</v>
      </c>
      <c r="Q21" s="60">
        <v>114.36693788294542</v>
      </c>
      <c r="R21" s="60">
        <v>99.778072389266796</v>
      </c>
      <c r="S21" s="60">
        <v>45.622083465481005</v>
      </c>
      <c r="T21" s="60">
        <v>113.80033726298079</v>
      </c>
      <c r="U21" s="60">
        <v>80.032958756108684</v>
      </c>
      <c r="V21" s="60">
        <f>[8]PUBLICATION!$W$21</f>
        <v>100.74647479853536</v>
      </c>
      <c r="W21" s="60">
        <v>70.57319975237715</v>
      </c>
      <c r="X21" s="60">
        <f>'[1]HISTORIQUE DES INDICES ELE'!$Z$119</f>
        <v>113.80033726298079</v>
      </c>
      <c r="Y21" s="60">
        <f>'[1]HISTORIQUE DES INDICES ELE'!$AA$119</f>
        <v>30.906769905326016</v>
      </c>
      <c r="Z21" s="60">
        <f>'[2]HISTORIQUE DES INDICES ELE'!$AB$119</f>
        <v>25.180030301429898</v>
      </c>
      <c r="AA21" s="60">
        <f>'[3]HISTORIQUE DES INDICES ELE'!$AC$119</f>
        <v>59.462882300795208</v>
      </c>
      <c r="AB21" s="60">
        <f>'[4]HISTORIQUE DES INDICES ELE'!$AD$119</f>
        <v>88.22701119535742</v>
      </c>
      <c r="AC21" s="60">
        <f>'[5]INDICES BRANCHES SOUS BRANCHES'!$AH$39</f>
        <v>77.286453111760281</v>
      </c>
      <c r="AD21" s="55">
        <f t="shared" ref="AD21" si="14">((AC21/Y21)-1)*100</f>
        <v>150.06318469547307</v>
      </c>
      <c r="AE21" s="79">
        <f t="shared" si="13"/>
        <v>0.39870201974115954</v>
      </c>
    </row>
    <row r="22" spans="1:31" ht="48" customHeight="1">
      <c r="A22" s="10" t="s">
        <v>10</v>
      </c>
      <c r="B22" s="76">
        <f>+SUM(B20:B21)</f>
        <v>38.362618353533421</v>
      </c>
      <c r="C22" s="75">
        <f>+SUMPRODUCT($B$20:$B$21,C20:C21)/(SUM($B$20:$B$21))</f>
        <v>55.594905989261989</v>
      </c>
      <c r="D22" s="75">
        <f t="shared" ref="D22:Y22" si="15">+SUMPRODUCT($B$20:$B$21,D20:D21)/(SUM($B$20:$B$21))</f>
        <v>85.089811632031029</v>
      </c>
      <c r="E22" s="75">
        <f t="shared" si="15"/>
        <v>91.341608149562944</v>
      </c>
      <c r="F22" s="75">
        <f t="shared" si="15"/>
        <v>246.25066255146456</v>
      </c>
      <c r="G22" s="75">
        <f t="shared" si="15"/>
        <v>83.5334922157015</v>
      </c>
      <c r="H22" s="75">
        <f t="shared" si="15"/>
        <v>104.67790233091435</v>
      </c>
      <c r="I22" s="75">
        <f t="shared" si="15"/>
        <v>139.77161854802591</v>
      </c>
      <c r="J22" s="75">
        <f t="shared" si="15"/>
        <v>33.164208000592275</v>
      </c>
      <c r="K22" s="75">
        <f t="shared" si="15"/>
        <v>55.398804854900639</v>
      </c>
      <c r="L22" s="75">
        <f t="shared" si="15"/>
        <v>60.543170669450838</v>
      </c>
      <c r="M22" s="75">
        <f t="shared" si="15"/>
        <v>60.543170669450838</v>
      </c>
      <c r="N22" s="75">
        <f t="shared" si="15"/>
        <v>79.683861152447932</v>
      </c>
      <c r="O22" s="75">
        <f t="shared" si="15"/>
        <v>77.383737032722564</v>
      </c>
      <c r="P22" s="75">
        <f t="shared" si="15"/>
        <v>67.716098982734962</v>
      </c>
      <c r="Q22" s="75">
        <f t="shared" si="15"/>
        <v>79.207540613755882</v>
      </c>
      <c r="R22" s="75">
        <f t="shared" si="15"/>
        <v>69.103675130517402</v>
      </c>
      <c r="S22" s="75">
        <f t="shared" si="15"/>
        <v>31.596658054050387</v>
      </c>
      <c r="T22" s="75">
        <f t="shared" si="15"/>
        <v>78.815127889865678</v>
      </c>
      <c r="U22" s="75">
        <f t="shared" si="15"/>
        <v>55.428727466688969</v>
      </c>
      <c r="V22" s="75">
        <f t="shared" si="15"/>
        <v>69.774365231891849</v>
      </c>
      <c r="W22" s="75">
        <f t="shared" si="15"/>
        <v>48.877146569670458</v>
      </c>
      <c r="X22" s="75">
        <f t="shared" si="15"/>
        <v>78.815127889865678</v>
      </c>
      <c r="Y22" s="75">
        <f t="shared" si="15"/>
        <v>21.405217957498323</v>
      </c>
      <c r="Z22" s="75">
        <f t="shared" ref="Z22:AA22" si="16">+SUMPRODUCT($B$20:$B$21,Z20:Z21)/(SUM($B$20:$B$21))</f>
        <v>17.439028356232033</v>
      </c>
      <c r="AA22" s="75">
        <f t="shared" si="16"/>
        <v>41.182432196198292</v>
      </c>
      <c r="AB22" s="75">
        <f t="shared" ref="AB22:AC22" si="17">+SUMPRODUCT($B$20:$B$21,AB20:AB21)/(SUM($B$20:$B$21))</f>
        <v>244.88238978096328</v>
      </c>
      <c r="AC22" s="75">
        <f t="shared" si="17"/>
        <v>129.41438376189893</v>
      </c>
      <c r="AD22" s="78">
        <v>0</v>
      </c>
      <c r="AE22" s="78">
        <v>0</v>
      </c>
    </row>
    <row r="23" spans="1:31" ht="24.75" customHeight="1">
      <c r="A23" s="17" t="s">
        <v>42</v>
      </c>
      <c r="B23" s="56">
        <v>9.3388320483722644</v>
      </c>
      <c r="C23" s="56">
        <v>96.266183354927179</v>
      </c>
      <c r="D23" s="56">
        <v>108.81978797771657</v>
      </c>
      <c r="E23" s="56">
        <v>102.70587593305891</v>
      </c>
      <c r="F23" s="56">
        <v>92.208152734297357</v>
      </c>
      <c r="G23" s="56">
        <v>365.89130209892278</v>
      </c>
      <c r="H23" s="56">
        <v>50.769299410048347</v>
      </c>
      <c r="I23" s="56">
        <v>105.21939760788609</v>
      </c>
      <c r="J23" s="56">
        <v>90.641618249333575</v>
      </c>
      <c r="K23" s="56">
        <v>69.418479621732374</v>
      </c>
      <c r="L23" s="56">
        <v>87.547617957425345</v>
      </c>
      <c r="M23" s="56">
        <v>87.547617957425345</v>
      </c>
      <c r="N23" s="60">
        <v>98.772589693480114</v>
      </c>
      <c r="O23" s="60">
        <v>134.72048750014898</v>
      </c>
      <c r="P23" s="60">
        <v>95.357093855685136</v>
      </c>
      <c r="Q23" s="60">
        <v>98.169929399493583</v>
      </c>
      <c r="R23" s="60">
        <v>85.326506450082547</v>
      </c>
      <c r="S23" s="60">
        <v>131.78889324496063</v>
      </c>
      <c r="T23" s="60">
        <v>82.409370494337224</v>
      </c>
      <c r="U23" s="60">
        <v>93.172521594920724</v>
      </c>
      <c r="V23" s="60">
        <f>[8]PUBLICATION!$W$22</f>
        <v>100.11609825161437</v>
      </c>
      <c r="W23" s="60">
        <v>128.00665389694325</v>
      </c>
      <c r="X23" s="60">
        <f>'[1]HISTORIQUE DES INDICES ELE'!$Z$122</f>
        <v>82.409370494337224</v>
      </c>
      <c r="Y23" s="60">
        <f>'[1]HISTORIQUE DES INDICES ELE'!$AA$122</f>
        <v>0</v>
      </c>
      <c r="Z23" s="60">
        <f>'[2]HISTORIQUE DES INDICES ELE'!$AB$122</f>
        <v>0</v>
      </c>
      <c r="AA23" s="60">
        <f>'[3]HISTORIQUE DES INDICES ELE'!$AC$122</f>
        <v>0</v>
      </c>
      <c r="AB23" s="60">
        <f>'[4]HISTORIQUE DES INDICES ELE'!$AD$122</f>
        <v>0</v>
      </c>
      <c r="AC23" s="60">
        <f>'[5]INDICES BRANCHES SOUS BRANCHES'!$AH$41</f>
        <v>0</v>
      </c>
      <c r="AD23" s="55">
        <v>0</v>
      </c>
      <c r="AE23" s="79">
        <f t="shared" ref="AE23:AE24" si="18">+$B23*AD23/10000</f>
        <v>0</v>
      </c>
    </row>
    <row r="24" spans="1:31" ht="25.5" customHeight="1">
      <c r="A24" s="17" t="s">
        <v>43</v>
      </c>
      <c r="B24" s="56">
        <v>160.75701284572133</v>
      </c>
      <c r="C24" s="56">
        <v>92.073422851201656</v>
      </c>
      <c r="D24" s="56">
        <v>99.930615283918385</v>
      </c>
      <c r="E24" s="56">
        <v>102.98267821522448</v>
      </c>
      <c r="F24" s="56">
        <v>105.01328364965543</v>
      </c>
      <c r="G24" s="56">
        <v>97.063667170849385</v>
      </c>
      <c r="H24" s="56">
        <v>95.369711631767331</v>
      </c>
      <c r="I24" s="56">
        <v>105.08802554838009</v>
      </c>
      <c r="J24" s="56">
        <v>105.06261033286911</v>
      </c>
      <c r="K24" s="56">
        <v>107.42553197108417</v>
      </c>
      <c r="L24" s="56">
        <v>111.24512790956356</v>
      </c>
      <c r="M24" s="56">
        <v>102.17690725107059</v>
      </c>
      <c r="N24" s="60">
        <v>105.03672436407152</v>
      </c>
      <c r="O24" s="60">
        <v>109.09231616562056</v>
      </c>
      <c r="P24" s="60">
        <v>99.038760464322905</v>
      </c>
      <c r="Q24" s="60">
        <v>102.31715091745473</v>
      </c>
      <c r="R24" s="60">
        <v>112.43620442686765</v>
      </c>
      <c r="S24" s="60">
        <v>106.82001380500732</v>
      </c>
      <c r="T24" s="60">
        <v>106.58084623636935</v>
      </c>
      <c r="U24" s="60">
        <v>102.90139735573156</v>
      </c>
      <c r="V24" s="60">
        <f>[8]PUBLICATION!$W$23</f>
        <v>121.04839426544844</v>
      </c>
      <c r="W24" s="60">
        <v>117.57976286216173</v>
      </c>
      <c r="X24" s="60">
        <f>'[1]HISTORIQUE DES INDICES ELE'!$Z$129</f>
        <v>106.58084623636935</v>
      </c>
      <c r="Y24" s="60">
        <f>'[1]HISTORIQUE DES INDICES ELE'!$AA$129</f>
        <v>124.25909269450493</v>
      </c>
      <c r="Z24" s="60">
        <f>'[2]HISTORIQUE DES INDICES ELE'!$AB$129</f>
        <v>125.32012121728415</v>
      </c>
      <c r="AA24" s="60">
        <f>'[3]HISTORIQUE DES INDICES ELE'!$AC$129</f>
        <v>130.45520969679995</v>
      </c>
      <c r="AB24" s="60">
        <f>'[4]HISTORIQUE DES INDICES ELE'!$AD$129</f>
        <v>124.29513640483501</v>
      </c>
      <c r="AC24" s="60">
        <f>'[5]INDICES BRANCHES SOUS BRANCHES'!$AH$43</f>
        <v>118.23057205520091</v>
      </c>
      <c r="AD24" s="55">
        <f t="shared" ref="AD24" si="19">((AC24/Y24)-1)*100</f>
        <v>-4.8515730387033607</v>
      </c>
      <c r="AE24" s="79">
        <f t="shared" si="18"/>
        <v>-7.7992438930479149E-2</v>
      </c>
    </row>
    <row r="25" spans="1:31" ht="28.5" customHeight="1">
      <c r="A25" s="10" t="s">
        <v>11</v>
      </c>
      <c r="B25" s="76">
        <f>+SUM(B23:B24)</f>
        <v>170.0958448940936</v>
      </c>
      <c r="C25" s="75">
        <f>+SUMPRODUCT($B$23:$B$24,C23:C24)/(SUM($B$23:$B$24))</f>
        <v>92.30361945704891</v>
      </c>
      <c r="D25" s="75">
        <f t="shared" ref="D25:Y25" si="20">+SUMPRODUCT($B$23:$B$24,D23:D24)/(SUM($B$23:$B$24))</f>
        <v>100.41866066144095</v>
      </c>
      <c r="E25" s="75">
        <f t="shared" si="20"/>
        <v>102.96748084208841</v>
      </c>
      <c r="F25" s="75">
        <f t="shared" si="20"/>
        <v>104.31023903942167</v>
      </c>
      <c r="G25" s="75">
        <f t="shared" si="20"/>
        <v>111.8232054424488</v>
      </c>
      <c r="H25" s="75">
        <f t="shared" si="20"/>
        <v>92.920999499580105</v>
      </c>
      <c r="I25" s="75">
        <f t="shared" si="20"/>
        <v>105.09523831480797</v>
      </c>
      <c r="J25" s="75">
        <f t="shared" si="20"/>
        <v>104.27084952811283</v>
      </c>
      <c r="K25" s="75">
        <f t="shared" si="20"/>
        <v>105.33881739692579</v>
      </c>
      <c r="L25" s="75">
        <f t="shared" si="20"/>
        <v>109.94405517880143</v>
      </c>
      <c r="M25" s="75">
        <f t="shared" si="20"/>
        <v>101.37371023126408</v>
      </c>
      <c r="N25" s="75">
        <f t="shared" si="20"/>
        <v>104.6928023731877</v>
      </c>
      <c r="O25" s="75">
        <f t="shared" si="20"/>
        <v>110.49938867788026</v>
      </c>
      <c r="P25" s="75">
        <f t="shared" si="20"/>
        <v>98.836624626509959</v>
      </c>
      <c r="Q25" s="75">
        <f t="shared" si="20"/>
        <v>102.08945455457327</v>
      </c>
      <c r="R25" s="75">
        <f t="shared" si="20"/>
        <v>110.94779113584971</v>
      </c>
      <c r="S25" s="75">
        <f t="shared" si="20"/>
        <v>108.19088898229906</v>
      </c>
      <c r="T25" s="75">
        <f t="shared" si="20"/>
        <v>105.253751195002</v>
      </c>
      <c r="U25" s="75">
        <f t="shared" si="20"/>
        <v>102.3672494651334</v>
      </c>
      <c r="V25" s="75">
        <f t="shared" si="20"/>
        <v>119.89914104893558</v>
      </c>
      <c r="W25" s="75">
        <f t="shared" si="20"/>
        <v>118.15223413105799</v>
      </c>
      <c r="X25" s="75">
        <f t="shared" si="20"/>
        <v>105.253751195002</v>
      </c>
      <c r="Y25" s="75">
        <f t="shared" si="20"/>
        <v>117.43685198733408</v>
      </c>
      <c r="Z25" s="75">
        <f t="shared" ref="Z25:AA25" si="21">+SUMPRODUCT($B$23:$B$24,Z23:Z24)/(SUM($B$23:$B$24))</f>
        <v>118.43962648763006</v>
      </c>
      <c r="AA25" s="75">
        <f t="shared" si="21"/>
        <v>123.29278139673097</v>
      </c>
      <c r="AB25" s="75">
        <f t="shared" ref="AB25:AC25" si="22">+SUMPRODUCT($B$23:$B$24,AB23:AB24)/(SUM($B$23:$B$24))</f>
        <v>117.47091677714802</v>
      </c>
      <c r="AC25" s="75">
        <f t="shared" si="22"/>
        <v>111.73931733881462</v>
      </c>
      <c r="AD25" s="78">
        <f>+SUMPRODUCT($B$23:$B$24,AD23:AD24)/(SUM($B$23:$B$24))</f>
        <v>-4.5852054163368541</v>
      </c>
      <c r="AE25" s="78">
        <f>+SUMPRODUCT($B$23:$B$24,AE23:AE24)/(SUM($B$23:$B$24))</f>
        <v>-7.3710392601433472E-2</v>
      </c>
    </row>
    <row r="26" spans="1:31" ht="22.5" customHeight="1">
      <c r="A26" s="47" t="s">
        <v>46</v>
      </c>
      <c r="B26" s="56">
        <v>0.58426127629192326</v>
      </c>
      <c r="C26" s="56">
        <v>0</v>
      </c>
      <c r="D26" s="56">
        <v>0</v>
      </c>
      <c r="E26" s="56">
        <v>159.67162052797491</v>
      </c>
      <c r="F26" s="56">
        <v>240.32837947202506</v>
      </c>
      <c r="G26" s="56">
        <v>250.58320059397843</v>
      </c>
      <c r="H26" s="56">
        <v>2063.2058631419059</v>
      </c>
      <c r="I26" s="56">
        <v>685.89371212172739</v>
      </c>
      <c r="J26" s="56">
        <v>2337.0249214873943</v>
      </c>
      <c r="K26" s="56">
        <v>1320.1512977310958</v>
      </c>
      <c r="L26" s="56">
        <v>173.46577010066113</v>
      </c>
      <c r="M26" s="56">
        <v>261.5295673894567</v>
      </c>
      <c r="N26" s="56">
        <v>345.56450472278101</v>
      </c>
      <c r="O26" s="56">
        <v>0</v>
      </c>
      <c r="P26" s="56">
        <v>688.19143602248926</v>
      </c>
      <c r="Q26" s="56">
        <v>1880.1535567888384</v>
      </c>
      <c r="R26" s="56">
        <v>1043.3635595653502</v>
      </c>
      <c r="S26" s="56">
        <v>1384.9899411807203</v>
      </c>
      <c r="T26" s="56">
        <v>1458.923509704437</v>
      </c>
      <c r="U26" s="56">
        <v>0</v>
      </c>
      <c r="V26" s="56">
        <f>[8]PUBLICATION!$W$43</f>
        <v>422.8341062129706</v>
      </c>
      <c r="W26" s="56">
        <v>980.73857586516147</v>
      </c>
      <c r="X26" s="60">
        <f>'[1]HISTORIQUE DES INDICES ELE'!$Z$132</f>
        <v>1458.923509704437</v>
      </c>
      <c r="Y26" s="60">
        <f>'[1]HISTORIQUE DES INDICES ELE'!$AA$130</f>
        <v>1560.8703207221336</v>
      </c>
      <c r="Z26" s="109">
        <f>'[2]HISTORIQUE DES INDICES ELE'!$AB$132</f>
        <v>59.137637232583302</v>
      </c>
      <c r="AA26" s="60">
        <f>'[3]HISTORIQUE DES INDICES ELE'!$AC$132</f>
        <v>450.43167025484286</v>
      </c>
      <c r="AB26" s="60">
        <f>'[4]INDICES BRANCHES SOUS BRANCHES'!$AG$45</f>
        <v>1054.5044004808678</v>
      </c>
      <c r="AC26" s="60">
        <f>'[5]INDICES BRANCHES SOUS BRANCHES'!$AH$45</f>
        <v>1972.2539413510369</v>
      </c>
      <c r="AD26" s="55">
        <f t="shared" ref="AD26:AD27" si="23">((AC26/Y26)-1)*100</f>
        <v>26.356040932252299</v>
      </c>
      <c r="AE26" s="79">
        <f t="shared" ref="AE26:AE27" si="24">+$B26*AD26/10000</f>
        <v>1.5398814113079899E-3</v>
      </c>
    </row>
    <row r="27" spans="1:31" ht="29.25" customHeight="1">
      <c r="A27" s="17" t="s">
        <v>67</v>
      </c>
      <c r="B27" s="56">
        <v>5.9283168819244256</v>
      </c>
      <c r="C27" s="50">
        <v>84.00819851083719</v>
      </c>
      <c r="D27" s="50">
        <v>86.047121630909643</v>
      </c>
      <c r="E27" s="50">
        <v>136.21686975168234</v>
      </c>
      <c r="F27" s="50">
        <v>93.727810106570843</v>
      </c>
      <c r="G27" s="50">
        <v>33.895275536830901</v>
      </c>
      <c r="H27" s="50">
        <v>40.854229911389751</v>
      </c>
      <c r="I27" s="50">
        <v>39.18229352536369</v>
      </c>
      <c r="J27" s="50">
        <v>28.240396573752403</v>
      </c>
      <c r="K27" s="50">
        <v>22.258648801762813</v>
      </c>
      <c r="L27" s="51">
        <v>19.350827763203082</v>
      </c>
      <c r="M27" s="51">
        <v>19.350827763203082</v>
      </c>
      <c r="N27" s="51">
        <v>47.122652799645188</v>
      </c>
      <c r="O27" s="51">
        <v>14.527146554146345</v>
      </c>
      <c r="P27" s="51">
        <v>17.446790238391834</v>
      </c>
      <c r="Q27" s="51">
        <v>17.446790238391834</v>
      </c>
      <c r="R27" s="51">
        <v>17.56169458135199</v>
      </c>
      <c r="S27" s="51">
        <v>12.786006261572727</v>
      </c>
      <c r="T27" s="51">
        <v>20.404773254045679</v>
      </c>
      <c r="U27" s="51">
        <v>20.299864394127706</v>
      </c>
      <c r="V27" s="51">
        <v>19.413102828104389</v>
      </c>
      <c r="W27" s="51">
        <v>22.043857624864096</v>
      </c>
      <c r="X27" s="51">
        <f>'[1]HISTORIQUE DES INDICES ELE'!$Z$135</f>
        <v>20.404773254045679</v>
      </c>
      <c r="Y27" s="51">
        <f>'[1]HISTORIQUE DES INDICES ELE'!$AA$135</f>
        <v>24.568100787457073</v>
      </c>
      <c r="Z27" s="51">
        <f>'[2]HISTORIQUE DES INDICES ELE'!$AB$135</f>
        <v>24.568100787457073</v>
      </c>
      <c r="AA27" s="51">
        <f>'[3]HISTORIQUE DES INDICES ELE'!$AC$135</f>
        <v>33.368380501676207</v>
      </c>
      <c r="AB27" s="51">
        <f>'[5]HISTORIQUE DES INDICES ELE'!$AD$133</f>
        <v>25.496330494497965</v>
      </c>
      <c r="AC27" s="51">
        <f>'[5]INDICES BRANCHES SOUS BRANCHES'!$AH$47</f>
        <v>22.233185737738282</v>
      </c>
      <c r="AD27" s="55">
        <f t="shared" si="23"/>
        <v>-9.5038483842058046</v>
      </c>
      <c r="AE27" s="79">
        <f t="shared" si="24"/>
        <v>-5.6341824819337444E-3</v>
      </c>
    </row>
    <row r="28" spans="1:31" ht="48" customHeight="1">
      <c r="A28" s="10" t="s">
        <v>13</v>
      </c>
      <c r="B28" s="76">
        <f>B27</f>
        <v>5.9283168819244256</v>
      </c>
      <c r="C28" s="76">
        <f t="shared" ref="C28:Y28" si="25">C27</f>
        <v>84.00819851083719</v>
      </c>
      <c r="D28" s="76">
        <f t="shared" si="25"/>
        <v>86.047121630909643</v>
      </c>
      <c r="E28" s="76">
        <f t="shared" si="25"/>
        <v>136.21686975168234</v>
      </c>
      <c r="F28" s="76">
        <f t="shared" si="25"/>
        <v>93.727810106570843</v>
      </c>
      <c r="G28" s="76">
        <f t="shared" si="25"/>
        <v>33.895275536830901</v>
      </c>
      <c r="H28" s="76">
        <f t="shared" si="25"/>
        <v>40.854229911389751</v>
      </c>
      <c r="I28" s="76">
        <f t="shared" si="25"/>
        <v>39.18229352536369</v>
      </c>
      <c r="J28" s="76">
        <f t="shared" si="25"/>
        <v>28.240396573752403</v>
      </c>
      <c r="K28" s="76">
        <f t="shared" si="25"/>
        <v>22.258648801762813</v>
      </c>
      <c r="L28" s="76">
        <f t="shared" si="25"/>
        <v>19.350827763203082</v>
      </c>
      <c r="M28" s="76">
        <f t="shared" si="25"/>
        <v>19.350827763203082</v>
      </c>
      <c r="N28" s="76">
        <f t="shared" si="25"/>
        <v>47.122652799645188</v>
      </c>
      <c r="O28" s="76">
        <f t="shared" si="25"/>
        <v>14.527146554146345</v>
      </c>
      <c r="P28" s="76">
        <f t="shared" si="25"/>
        <v>17.446790238391834</v>
      </c>
      <c r="Q28" s="76">
        <f t="shared" si="25"/>
        <v>17.446790238391834</v>
      </c>
      <c r="R28" s="76">
        <f t="shared" si="25"/>
        <v>17.56169458135199</v>
      </c>
      <c r="S28" s="76">
        <f t="shared" si="25"/>
        <v>12.786006261572727</v>
      </c>
      <c r="T28" s="76">
        <f t="shared" si="25"/>
        <v>20.404773254045679</v>
      </c>
      <c r="U28" s="76">
        <f t="shared" si="25"/>
        <v>20.299864394127706</v>
      </c>
      <c r="V28" s="76">
        <f t="shared" si="25"/>
        <v>19.413102828104389</v>
      </c>
      <c r="W28" s="76">
        <f t="shared" si="25"/>
        <v>22.043857624864096</v>
      </c>
      <c r="X28" s="76">
        <f t="shared" si="25"/>
        <v>20.404773254045679</v>
      </c>
      <c r="Y28" s="76">
        <f t="shared" si="25"/>
        <v>24.568100787457073</v>
      </c>
      <c r="Z28" s="76">
        <f t="shared" ref="Z28:AA28" si="26">Z27</f>
        <v>24.568100787457073</v>
      </c>
      <c r="AA28" s="76">
        <f t="shared" si="26"/>
        <v>33.368380501676207</v>
      </c>
      <c r="AB28" s="76">
        <f t="shared" ref="AB28:AC28" si="27">AB27</f>
        <v>25.496330494497965</v>
      </c>
      <c r="AC28" s="76">
        <f t="shared" si="27"/>
        <v>22.233185737738282</v>
      </c>
      <c r="AD28" s="78">
        <f>+SUMPRODUCT($B$26:$B$27,AD26:AD27)/(SUM($B$26:$B$27))</f>
        <v>-6.2867592083487454</v>
      </c>
      <c r="AE28" s="78">
        <f>+SUMPRODUCT($B$26:$B$27,AE26:AE27)/(SUM($B$26:$B$27))</f>
        <v>-4.9905775032852914E-3</v>
      </c>
    </row>
    <row r="29" spans="1:31" ht="35.25" customHeight="1">
      <c r="A29" s="17" t="s">
        <v>44</v>
      </c>
      <c r="B29" s="56">
        <v>39.788496466410137</v>
      </c>
      <c r="C29" s="56">
        <v>96.31174461058761</v>
      </c>
      <c r="D29" s="56">
        <v>76.656934922764762</v>
      </c>
      <c r="E29" s="56">
        <v>106.67295592621001</v>
      </c>
      <c r="F29" s="56">
        <v>120.35836454043766</v>
      </c>
      <c r="G29" s="56">
        <v>79.710742791789428</v>
      </c>
      <c r="H29" s="56">
        <v>138.98746101145804</v>
      </c>
      <c r="I29" s="56">
        <v>170.75730770800973</v>
      </c>
      <c r="J29" s="56">
        <v>162.73561761842231</v>
      </c>
      <c r="K29" s="56">
        <v>143.77655099067175</v>
      </c>
      <c r="L29" s="56">
        <v>135.6182505277246</v>
      </c>
      <c r="M29" s="56">
        <v>112.36169587767661</v>
      </c>
      <c r="N29" s="60">
        <v>120.61166303149912</v>
      </c>
      <c r="O29" s="60">
        <v>123.7696292921116</v>
      </c>
      <c r="P29" s="60">
        <v>122.24046705010969</v>
      </c>
      <c r="Q29" s="60">
        <v>47.425262620292152</v>
      </c>
      <c r="R29" s="60">
        <v>36.362205233348071</v>
      </c>
      <c r="S29" s="60">
        <v>35.356612554007036</v>
      </c>
      <c r="T29" s="60">
        <v>25.88858407140313</v>
      </c>
      <c r="U29" s="60">
        <v>53.139248347835967</v>
      </c>
      <c r="V29" s="60">
        <v>15.282316724855988</v>
      </c>
      <c r="W29" s="60">
        <v>28.798608344273397</v>
      </c>
      <c r="X29" s="60">
        <f>'[1]HISTORIQUE DES INDICES ELE'!$Z$139</f>
        <v>25.88858407140313</v>
      </c>
      <c r="Y29" s="60">
        <f>'[1]HISTORIQUE DES INDICES ELE'!$AA$139</f>
        <v>42.00592770521969</v>
      </c>
      <c r="Z29" s="60">
        <f>'[2]HISTORIQUE DES INDICES ELE'!$AB$139</f>
        <v>13.545397072470875</v>
      </c>
      <c r="AA29" s="60">
        <f>'[3]HISTORIQUE DES INDICES ELE'!$AC$139</f>
        <v>0</v>
      </c>
      <c r="AB29" s="60">
        <f>'[4]HISTORIQUE DES INDICES ELE'!$AD$139</f>
        <v>0</v>
      </c>
      <c r="AC29" s="60">
        <f>'[5]INDICES BRANCHES SOUS BRANCHES'!$AH$49</f>
        <v>0</v>
      </c>
      <c r="AD29" s="55">
        <f t="shared" ref="AD29:AD30" si="28">((AC29/Y29)-1)*100</f>
        <v>-100</v>
      </c>
      <c r="AE29" s="79">
        <f t="shared" ref="AE29:AE30" si="29">+$B29*AD29/10000</f>
        <v>-0.39788496466410139</v>
      </c>
    </row>
    <row r="30" spans="1:31" ht="33" customHeight="1">
      <c r="A30" s="17" t="s">
        <v>45</v>
      </c>
      <c r="B30" s="56">
        <v>2.583297144932208</v>
      </c>
      <c r="C30" s="56">
        <v>96.586677134390627</v>
      </c>
      <c r="D30" s="56">
        <v>139.99555941533168</v>
      </c>
      <c r="E30" s="56">
        <v>90.064228956582639</v>
      </c>
      <c r="F30" s="56">
        <v>53.55556411597987</v>
      </c>
      <c r="G30" s="56">
        <v>63.629129353065736</v>
      </c>
      <c r="H30" s="56">
        <v>21.836570462435436</v>
      </c>
      <c r="I30" s="56">
        <v>56.077639271505419</v>
      </c>
      <c r="J30" s="56">
        <v>80.886775284519359</v>
      </c>
      <c r="K30" s="56">
        <v>53.425381424373022</v>
      </c>
      <c r="L30" s="56">
        <v>55.245382589550488</v>
      </c>
      <c r="M30" s="56">
        <v>60.086743723953155</v>
      </c>
      <c r="N30" s="60">
        <v>52.295988234540424</v>
      </c>
      <c r="O30" s="60">
        <v>39.135602872101309</v>
      </c>
      <c r="P30" s="60">
        <v>32.872730646798182</v>
      </c>
      <c r="Q30" s="60">
        <v>42.520441863716449</v>
      </c>
      <c r="R30" s="60">
        <v>99.177105604900689</v>
      </c>
      <c r="S30" s="60">
        <v>46.421369178260335</v>
      </c>
      <c r="T30" s="60">
        <v>78.054051927859035</v>
      </c>
      <c r="U30" s="60">
        <v>152.28102297194511</v>
      </c>
      <c r="V30" s="60">
        <v>191.34706769367065</v>
      </c>
      <c r="W30" s="60">
        <v>137.41998779976996</v>
      </c>
      <c r="X30" s="60">
        <f>'[1]HISTORIQUE DES INDICES ELE'!$Z$145</f>
        <v>78.054051927859035</v>
      </c>
      <c r="Y30" s="60">
        <f>'[1]HISTORIQUE DES INDICES ELE'!$AA$145</f>
        <v>156.1839518468237</v>
      </c>
      <c r="Z30" s="60">
        <f>'[2]HISTORIQUE DES INDICES ELE'!$AB$145</f>
        <v>213.87568698856444</v>
      </c>
      <c r="AA30" s="60">
        <f>'[3]HISTORIQUE DES INDICES ELE'!$AD$145</f>
        <v>187.69134434985642</v>
      </c>
      <c r="AB30" s="60">
        <f>'[4]HISTORIQUE DES INDICES ELE'!$AD$145</f>
        <v>132.65466273812851</v>
      </c>
      <c r="AC30" s="55">
        <f>'[5]INDICES BRANCHES SOUS BRANCHES'!$AH$50</f>
        <v>118.45856587830497</v>
      </c>
      <c r="AD30" s="55">
        <f t="shared" si="28"/>
        <v>-24.15445730654686</v>
      </c>
      <c r="AE30" s="79">
        <f t="shared" si="29"/>
        <v>-6.239814059738941E-3</v>
      </c>
    </row>
    <row r="31" spans="1:31" ht="51.75" customHeight="1">
      <c r="A31" s="10" t="s">
        <v>14</v>
      </c>
      <c r="B31" s="76">
        <f>+SUM(B29:B30)</f>
        <v>42.371793611342348</v>
      </c>
      <c r="C31" s="75">
        <f>+SUMPRODUCT($B$29:$B$30,C29:C30)/(SUM($B$29:$B$30))</f>
        <v>96.328506525608333</v>
      </c>
      <c r="D31" s="75">
        <f t="shared" ref="D31:Y31" si="30">+SUMPRODUCT($B$29:$B$30,D29:D30)/(SUM($B$29:$B$30))</f>
        <v>80.518524765206109</v>
      </c>
      <c r="E31" s="75">
        <f t="shared" si="30"/>
        <v>105.66036539593536</v>
      </c>
      <c r="F31" s="75">
        <f t="shared" si="30"/>
        <v>116.28557297553721</v>
      </c>
      <c r="G31" s="75">
        <f t="shared" si="30"/>
        <v>78.730288991244208</v>
      </c>
      <c r="H31" s="75">
        <f t="shared" si="30"/>
        <v>131.84507841945597</v>
      </c>
      <c r="I31" s="75">
        <f t="shared" si="30"/>
        <v>163.76558904792233</v>
      </c>
      <c r="J31" s="75">
        <f t="shared" si="30"/>
        <v>157.7455083335376</v>
      </c>
      <c r="K31" s="75">
        <f t="shared" si="30"/>
        <v>138.26807711007996</v>
      </c>
      <c r="L31" s="75">
        <f t="shared" si="30"/>
        <v>130.71812753129993</v>
      </c>
      <c r="M31" s="75">
        <f t="shared" si="30"/>
        <v>109.17462912546735</v>
      </c>
      <c r="N31" s="75">
        <f t="shared" si="30"/>
        <v>116.44663548331764</v>
      </c>
      <c r="O31" s="75">
        <f t="shared" si="30"/>
        <v>118.60971463708495</v>
      </c>
      <c r="P31" s="75">
        <f t="shared" si="30"/>
        <v>116.7919505106085</v>
      </c>
      <c r="Q31" s="75">
        <f t="shared" si="30"/>
        <v>47.126228560674846</v>
      </c>
      <c r="R31" s="75">
        <f t="shared" si="30"/>
        <v>40.191864989492906</v>
      </c>
      <c r="S31" s="75">
        <f t="shared" si="30"/>
        <v>36.031201750277255</v>
      </c>
      <c r="T31" s="75">
        <f t="shared" si="30"/>
        <v>29.06897585310864</v>
      </c>
      <c r="U31" s="75">
        <f t="shared" si="30"/>
        <v>59.183662367199439</v>
      </c>
      <c r="V31" s="75">
        <f t="shared" si="30"/>
        <v>26.016522896840836</v>
      </c>
      <c r="W31" s="75">
        <f t="shared" si="30"/>
        <v>35.420969011839496</v>
      </c>
      <c r="X31" s="75">
        <f t="shared" si="30"/>
        <v>29.06897585310864</v>
      </c>
      <c r="Y31" s="75">
        <f t="shared" si="30"/>
        <v>48.967062428108804</v>
      </c>
      <c r="Z31" s="75">
        <f t="shared" ref="Z31:AA31" si="31">+SUMPRODUCT($B$29:$B$30,Z29:Z30)/(SUM($B$29:$B$30))</f>
        <v>25.759009522550283</v>
      </c>
      <c r="AA31" s="75">
        <f t="shared" si="31"/>
        <v>11.443049082011976</v>
      </c>
      <c r="AB31" s="75">
        <f t="shared" ref="AB31:AC31" si="32">+SUMPRODUCT($B$29:$B$30,AB29:AB30)/(SUM($B$29:$B$30))</f>
        <v>8.0876069268311515</v>
      </c>
      <c r="AC31" s="75">
        <f t="shared" si="32"/>
        <v>7.2221081277114845</v>
      </c>
      <c r="AD31" s="78">
        <f>+SUMPRODUCT($B$29:$B$30,AD29:AD30)/(SUM($B$29:$B$30))</f>
        <v>-95.375896151741301</v>
      </c>
      <c r="AE31" s="78">
        <f>+SUMPRODUCT($B$29:$B$30,AE29:AE30)/(SUM($B$29:$B$30))</f>
        <v>-0.3740073868428036</v>
      </c>
    </row>
    <row r="32" spans="1:31" ht="22.5" customHeight="1">
      <c r="A32" s="10" t="s">
        <v>17</v>
      </c>
      <c r="B32" s="58">
        <v>10000</v>
      </c>
      <c r="C32" s="58">
        <f t="shared" ref="C32:J32" si="33">((C7*$B$7)+(C10*$B$10)+(C14*$B$14)+(C18*$B$18)+(C19*$B$19)+(C22*$B$22)+(C25*$B$25)+(C26*$B$26)+(C28*$B$28)+(C31*$B$31))/$B$32</f>
        <v>75.405661852115685</v>
      </c>
      <c r="D32" s="58">
        <f t="shared" si="33"/>
        <v>89.482826901849094</v>
      </c>
      <c r="E32" s="58">
        <f t="shared" si="33"/>
        <v>100.16416585211263</v>
      </c>
      <c r="F32" s="58">
        <f t="shared" si="33"/>
        <v>110.31513403204735</v>
      </c>
      <c r="G32" s="58">
        <f t="shared" si="33"/>
        <v>87.212320173512211</v>
      </c>
      <c r="H32" s="58">
        <f t="shared" si="33"/>
        <v>106.39805223395885</v>
      </c>
      <c r="I32" s="58">
        <f t="shared" si="33"/>
        <v>110.13944846290187</v>
      </c>
      <c r="J32" s="58">
        <f t="shared" si="33"/>
        <v>102.61863570630908</v>
      </c>
      <c r="K32" s="58">
        <v>98.934660300017953</v>
      </c>
      <c r="L32" s="58">
        <v>120.13012358405165</v>
      </c>
      <c r="M32" s="58">
        <v>113.23416373753366</v>
      </c>
      <c r="N32" s="58">
        <v>135.51310025851265</v>
      </c>
      <c r="O32" s="58">
        <v>117.53508732966959</v>
      </c>
      <c r="P32" s="58">
        <v>104.61048136040289</v>
      </c>
      <c r="Q32" s="58">
        <v>150.2811858742528</v>
      </c>
      <c r="R32" s="58">
        <v>171.2592640992105</v>
      </c>
      <c r="S32" s="58">
        <v>118.91717153695195</v>
      </c>
      <c r="T32" s="58">
        <v>160.35726234473049</v>
      </c>
      <c r="U32" s="58">
        <v>160.05659273770431</v>
      </c>
      <c r="V32" s="58">
        <f t="shared" ref="V32:AC32" si="34">((V7*$B$7)+(V10*$B$10)+(V14*$B$14)+(V18*$B$18)+(V19*$B$19)+(V22*$B$22)+(V25*$B$25)+(V26*$B$26)+(V28*$B$28)+(V31*$B$31))/$B$32</f>
        <v>179.66614391810592</v>
      </c>
      <c r="W32" s="58">
        <f t="shared" si="34"/>
        <v>147.96205656403825</v>
      </c>
      <c r="X32" s="58">
        <f t="shared" si="34"/>
        <v>177.38731207252042</v>
      </c>
      <c r="Y32" s="58">
        <f t="shared" si="34"/>
        <v>200.17299281789693</v>
      </c>
      <c r="Z32" s="58">
        <f t="shared" si="34"/>
        <v>211.90847086937995</v>
      </c>
      <c r="AA32" s="58">
        <f t="shared" si="34"/>
        <v>227.75462109992179</v>
      </c>
      <c r="AB32" s="58">
        <f t="shared" si="34"/>
        <v>270.05950125427199</v>
      </c>
      <c r="AC32" s="58">
        <f t="shared" si="34"/>
        <v>263.51949470821285</v>
      </c>
      <c r="AD32" s="55">
        <f t="shared" ref="AD32" si="35">((AC32/Y32)-1)*100</f>
        <v>31.645878396764559</v>
      </c>
      <c r="AE32" s="55">
        <f>((AD32/Y32)-1)*100</f>
        <v>-84.19073524790943</v>
      </c>
    </row>
    <row r="33" spans="3:31">
      <c r="V33" s="4"/>
      <c r="W33" s="4"/>
      <c r="X33" s="4"/>
      <c r="Y33" s="4"/>
      <c r="Z33" s="4"/>
      <c r="AA33" s="4"/>
      <c r="AB33" s="4"/>
      <c r="AC33" s="4"/>
    </row>
    <row r="34" spans="3:31"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</row>
    <row r="36" spans="3:31"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</row>
    <row r="38" spans="3:31"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</row>
  </sheetData>
  <mergeCells count="7">
    <mergeCell ref="W2:Z2"/>
    <mergeCell ref="AA2:AC2"/>
    <mergeCell ref="C2:F2"/>
    <mergeCell ref="G2:J2"/>
    <mergeCell ref="K2:N2"/>
    <mergeCell ref="O2:R2"/>
    <mergeCell ref="S2:V2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4"/>
  <sheetViews>
    <sheetView topLeftCell="A190" zoomScale="140" zoomScaleNormal="140" workbookViewId="0">
      <selection activeCell="I7" sqref="I7"/>
    </sheetView>
  </sheetViews>
  <sheetFormatPr baseColWidth="10" defaultRowHeight="15"/>
  <cols>
    <col min="9" max="9" width="16.7109375" customWidth="1"/>
  </cols>
  <sheetData>
    <row r="1" spans="1:11">
      <c r="A1" s="161" t="s">
        <v>103</v>
      </c>
      <c r="B1" s="161"/>
      <c r="C1" s="161"/>
      <c r="D1" s="161"/>
      <c r="E1" s="161"/>
      <c r="F1" s="161"/>
      <c r="G1" s="161"/>
      <c r="H1" s="161"/>
      <c r="I1" s="161"/>
    </row>
    <row r="6" spans="1:11">
      <c r="K6" s="14"/>
    </row>
    <row r="7" spans="1:11">
      <c r="K7" s="30"/>
    </row>
    <row r="18" spans="1:9" ht="15.75">
      <c r="A18" s="160" t="s">
        <v>87</v>
      </c>
      <c r="B18" s="160"/>
      <c r="C18" s="160"/>
      <c r="D18" s="160"/>
      <c r="E18" s="160"/>
      <c r="F18" s="160"/>
      <c r="G18" s="160"/>
      <c r="H18" s="160"/>
      <c r="I18" s="160"/>
    </row>
    <row r="37" spans="1:9" ht="15.75">
      <c r="A37" s="160" t="s">
        <v>58</v>
      </c>
      <c r="B37" s="160"/>
      <c r="C37" s="160"/>
      <c r="D37" s="160"/>
      <c r="E37" s="160"/>
      <c r="F37" s="160"/>
      <c r="G37" s="160"/>
      <c r="H37" s="160"/>
      <c r="I37" s="160"/>
    </row>
    <row r="55" spans="1:9" ht="15.75">
      <c r="A55" s="160" t="s">
        <v>59</v>
      </c>
      <c r="B55" s="160"/>
      <c r="C55" s="160"/>
      <c r="D55" s="160"/>
      <c r="E55" s="160"/>
      <c r="F55" s="160"/>
      <c r="G55" s="160"/>
      <c r="H55" s="160"/>
      <c r="I55" s="160"/>
    </row>
    <row r="73" spans="1:11" ht="15.75">
      <c r="A73" s="160" t="s">
        <v>60</v>
      </c>
      <c r="B73" s="160"/>
      <c r="C73" s="160"/>
      <c r="D73" s="160"/>
      <c r="E73" s="160"/>
      <c r="F73" s="160"/>
      <c r="G73" s="160"/>
      <c r="H73" s="160"/>
      <c r="I73" s="160"/>
    </row>
    <row r="77" spans="1:11">
      <c r="K77" s="34"/>
    </row>
    <row r="91" spans="1:9" ht="15.75">
      <c r="A91" s="160" t="s">
        <v>61</v>
      </c>
      <c r="B91" s="160"/>
      <c r="C91" s="160"/>
      <c r="D91" s="160"/>
      <c r="E91" s="160"/>
      <c r="F91" s="160"/>
      <c r="G91" s="160"/>
      <c r="H91" s="160"/>
      <c r="I91" s="160"/>
    </row>
    <row r="109" spans="1:9" ht="15.75">
      <c r="A109" s="160" t="s">
        <v>62</v>
      </c>
      <c r="B109" s="160"/>
      <c r="C109" s="160"/>
      <c r="D109" s="160"/>
      <c r="E109" s="160"/>
      <c r="F109" s="160"/>
      <c r="G109" s="160"/>
      <c r="H109" s="160"/>
      <c r="I109" s="160"/>
    </row>
    <row r="127" spans="1:9" ht="15.75">
      <c r="A127" s="160" t="s">
        <v>63</v>
      </c>
      <c r="B127" s="160"/>
      <c r="C127" s="160"/>
      <c r="D127" s="160"/>
      <c r="E127" s="160"/>
      <c r="F127" s="160"/>
      <c r="G127" s="160"/>
      <c r="H127" s="160"/>
      <c r="I127" s="160"/>
    </row>
    <row r="145" spans="1:9" ht="15.75">
      <c r="A145" s="160" t="s">
        <v>99</v>
      </c>
      <c r="B145" s="160"/>
      <c r="C145" s="160"/>
      <c r="D145" s="160"/>
      <c r="E145" s="160"/>
      <c r="F145" s="160"/>
      <c r="G145" s="160"/>
      <c r="H145" s="160"/>
      <c r="I145" s="160"/>
    </row>
    <row r="166" spans="1:9" ht="15.75">
      <c r="A166" s="160" t="s">
        <v>64</v>
      </c>
      <c r="B166" s="160"/>
      <c r="C166" s="160"/>
      <c r="D166" s="160"/>
      <c r="E166" s="160"/>
      <c r="F166" s="160"/>
      <c r="G166" s="160"/>
      <c r="H166" s="160"/>
      <c r="I166" s="160"/>
    </row>
    <row r="184" spans="1:9" ht="15.75">
      <c r="A184" s="160" t="s">
        <v>65</v>
      </c>
      <c r="B184" s="160"/>
      <c r="C184" s="160"/>
      <c r="D184" s="160"/>
      <c r="E184" s="160"/>
      <c r="F184" s="160"/>
      <c r="G184" s="160"/>
      <c r="H184" s="160"/>
      <c r="I184" s="160"/>
    </row>
  </sheetData>
  <mergeCells count="11">
    <mergeCell ref="A1:I1"/>
    <mergeCell ref="A18:I18"/>
    <mergeCell ref="A37:I37"/>
    <mergeCell ref="A55:I55"/>
    <mergeCell ref="A73:I73"/>
    <mergeCell ref="A91:I91"/>
    <mergeCell ref="A109:I109"/>
    <mergeCell ref="A127:I127"/>
    <mergeCell ref="A166:I166"/>
    <mergeCell ref="A184:I184"/>
    <mergeCell ref="A145:I145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C15"/>
  <sheetViews>
    <sheetView topLeftCell="I5" workbookViewId="0">
      <selection activeCell="A11" sqref="A11"/>
    </sheetView>
  </sheetViews>
  <sheetFormatPr baseColWidth="10" defaultColWidth="8.7109375" defaultRowHeight="15"/>
  <cols>
    <col min="1" max="1" width="45.7109375" customWidth="1"/>
    <col min="2" max="2" width="10.7109375" customWidth="1"/>
    <col min="3" max="6" width="9.140625" customWidth="1"/>
    <col min="7" max="7" width="9.28515625" customWidth="1"/>
    <col min="8" max="8" width="8.7109375" customWidth="1"/>
    <col min="9" max="9" width="8.28515625" customWidth="1"/>
    <col min="10" max="10" width="8" customWidth="1"/>
    <col min="11" max="11" width="8.5703125" customWidth="1"/>
    <col min="12" max="12" width="9.42578125" customWidth="1"/>
    <col min="13" max="13" width="9.140625" customWidth="1"/>
    <col min="14" max="14" width="9.7109375" customWidth="1"/>
    <col min="15" max="15" width="8.7109375" customWidth="1"/>
    <col min="16" max="16" width="8.5703125" customWidth="1"/>
    <col min="17" max="17" width="9.28515625" customWidth="1"/>
    <col min="18" max="18" width="8.7109375" customWidth="1"/>
    <col min="19" max="19" width="8.85546875" customWidth="1"/>
    <col min="20" max="21" width="8.42578125" customWidth="1"/>
    <col min="22" max="22" width="8.140625" customWidth="1"/>
    <col min="23" max="23" width="8.28515625" customWidth="1"/>
  </cols>
  <sheetData>
    <row r="2" spans="1:29" ht="19.5" customHeight="1">
      <c r="A2" s="8" t="s">
        <v>26</v>
      </c>
      <c r="B2" s="9"/>
      <c r="C2" s="7" t="s">
        <v>15</v>
      </c>
      <c r="D2" s="7" t="s">
        <v>18</v>
      </c>
      <c r="E2" s="7" t="s">
        <v>19</v>
      </c>
      <c r="F2" s="7" t="s">
        <v>20</v>
      </c>
      <c r="G2" s="7" t="s">
        <v>21</v>
      </c>
      <c r="H2" s="7" t="s">
        <v>22</v>
      </c>
      <c r="I2" s="7" t="s">
        <v>23</v>
      </c>
      <c r="J2" s="7" t="s">
        <v>24</v>
      </c>
      <c r="K2" s="7" t="s">
        <v>25</v>
      </c>
      <c r="L2" s="7" t="s">
        <v>27</v>
      </c>
      <c r="M2" s="7" t="s">
        <v>28</v>
      </c>
      <c r="N2" s="7" t="s">
        <v>47</v>
      </c>
      <c r="O2" s="7" t="s">
        <v>49</v>
      </c>
      <c r="P2" s="7" t="s">
        <v>50</v>
      </c>
      <c r="Q2" s="7" t="s">
        <v>51</v>
      </c>
      <c r="R2" s="7" t="s">
        <v>52</v>
      </c>
      <c r="S2" s="11" t="s">
        <v>91</v>
      </c>
      <c r="T2" s="11" t="s">
        <v>92</v>
      </c>
      <c r="U2" s="11" t="s">
        <v>93</v>
      </c>
      <c r="V2" s="11" t="s">
        <v>94</v>
      </c>
      <c r="W2" s="11" t="s">
        <v>97</v>
      </c>
      <c r="X2" s="11" t="s">
        <v>102</v>
      </c>
      <c r="Y2" s="11" t="s">
        <v>106</v>
      </c>
      <c r="Z2" s="11" t="s">
        <v>109</v>
      </c>
      <c r="AA2" s="11" t="s">
        <v>111</v>
      </c>
      <c r="AB2" s="11" t="s">
        <v>112</v>
      </c>
      <c r="AC2" s="11" t="s">
        <v>115</v>
      </c>
    </row>
    <row r="3" spans="1:29" ht="21" customHeight="1">
      <c r="A3" s="53" t="s">
        <v>5</v>
      </c>
      <c r="B3" s="3">
        <f>'Annexe 1'!B7</f>
        <v>1302.8727758367779</v>
      </c>
      <c r="C3" s="3">
        <f>'Annexe 1'!C7</f>
        <v>46.216424014663872</v>
      </c>
      <c r="D3" s="3">
        <f>'Annexe 1'!D7</f>
        <v>59.427913071108023</v>
      </c>
      <c r="E3" s="3">
        <f>'Annexe 1'!E7</f>
        <v>57.475342308571022</v>
      </c>
      <c r="F3" s="3">
        <f>'Annexe 1'!F7</f>
        <v>48.599557949033617</v>
      </c>
      <c r="G3" s="3">
        <f>'Annexe 1'!G7</f>
        <v>41.361181577637339</v>
      </c>
      <c r="H3" s="3">
        <f>'Annexe 1'!H7</f>
        <v>130.69051447421197</v>
      </c>
      <c r="I3" s="3">
        <f>'Annexe 1'!I7</f>
        <v>105.47853820522026</v>
      </c>
      <c r="J3" s="3">
        <f>'Annexe 1'!J7</f>
        <v>101.45801339151505</v>
      </c>
      <c r="K3" s="3">
        <f>'Annexe 1'!K7</f>
        <v>101.88199569263654</v>
      </c>
      <c r="L3" s="3">
        <f>'Annexe 1'!L7</f>
        <v>109.35821924246984</v>
      </c>
      <c r="M3" s="3">
        <f>'Annexe 1'!M7</f>
        <v>50.239743086758814</v>
      </c>
      <c r="N3" s="3">
        <f>'Annexe 1'!N7</f>
        <v>122.91440087637599</v>
      </c>
      <c r="O3" s="3">
        <f>'Annexe 1'!O7</f>
        <v>52.679228122252994</v>
      </c>
      <c r="P3" s="3">
        <f>'Annexe 1'!P7</f>
        <v>87.237836594950437</v>
      </c>
      <c r="Q3" s="3">
        <f>'Annexe 1'!Q7</f>
        <v>40.39400760057152</v>
      </c>
      <c r="R3" s="3">
        <f>'Annexe 1'!R7</f>
        <v>43.234915076630251</v>
      </c>
      <c r="S3" s="3">
        <f>'Annexe 1'!S7</f>
        <v>42.997953546589677</v>
      </c>
      <c r="T3" s="3">
        <f>'Annexe 1'!T7</f>
        <v>49.091809151406672</v>
      </c>
      <c r="U3" s="3">
        <f>'Annexe 1'!U7</f>
        <v>52.477933165408217</v>
      </c>
      <c r="V3" s="3">
        <f>'Annexe 1'!V7</f>
        <v>54.08626242972511</v>
      </c>
      <c r="W3" s="3">
        <f>'Annexe 1'!W7</f>
        <v>51.172210529168694</v>
      </c>
      <c r="X3" s="3">
        <f>'Annexe 1'!X7</f>
        <v>50.843425273294898</v>
      </c>
      <c r="Y3" s="3">
        <f>'Annexe 1'!Y7</f>
        <v>51.360633414481839</v>
      </c>
      <c r="Z3" s="3">
        <f>'Annexe 1'!Z7</f>
        <v>63.809490163321541</v>
      </c>
      <c r="AA3" s="3">
        <f>'Annexe 1'!AA7</f>
        <v>41.936368193364672</v>
      </c>
      <c r="AB3" s="3">
        <f>'Annexe 1'!AB7</f>
        <v>40.562984649875851</v>
      </c>
      <c r="AC3" s="3">
        <f>'Annexe 1'!AC7</f>
        <v>62.383359269681357</v>
      </c>
    </row>
    <row r="4" spans="1:29" ht="19.5" customHeight="1">
      <c r="A4" s="80" t="s">
        <v>105</v>
      </c>
      <c r="B4" s="1">
        <f>'Annexe 1'!B10</f>
        <v>134.81136220853764</v>
      </c>
      <c r="C4" s="1">
        <f>'Annexe 1'!C10</f>
        <v>87.693806896075728</v>
      </c>
      <c r="D4" s="1">
        <f>'Annexe 1'!D10</f>
        <v>95.017953813860913</v>
      </c>
      <c r="E4" s="1">
        <f>'Annexe 1'!E10</f>
        <v>97.933767998203109</v>
      </c>
      <c r="F4" s="1">
        <f>'Annexe 1'!F10</f>
        <v>105.77417461937534</v>
      </c>
      <c r="G4" s="1">
        <f>'Annexe 1'!G10</f>
        <v>105.78938964909503</v>
      </c>
      <c r="H4" s="1">
        <f>'Annexe 1'!H10</f>
        <v>103.62389547799157</v>
      </c>
      <c r="I4" s="1">
        <f>'Annexe 1'!I10</f>
        <v>109.98445323831336</v>
      </c>
      <c r="J4" s="1">
        <f>'Annexe 1'!J10</f>
        <v>131.89179351437886</v>
      </c>
      <c r="K4" s="1">
        <f>'Annexe 1'!K10</f>
        <v>98.043637831155536</v>
      </c>
      <c r="L4" s="1">
        <f>'Annexe 1'!L10</f>
        <v>38.641727001844565</v>
      </c>
      <c r="M4" s="1">
        <f>'Annexe 1'!M10</f>
        <v>48.897409645346023</v>
      </c>
      <c r="N4" s="1">
        <f>'Annexe 1'!N10</f>
        <v>109.43441513820552</v>
      </c>
      <c r="O4" s="1">
        <f>'Annexe 1'!O10</f>
        <v>109.47059246703579</v>
      </c>
      <c r="P4" s="1">
        <f>'Annexe 1'!P10</f>
        <v>123.77966724944541</v>
      </c>
      <c r="Q4" s="1">
        <f>'Annexe 1'!Q10</f>
        <v>146.82400760842893</v>
      </c>
      <c r="R4" s="1">
        <f>'Annexe 1'!R10</f>
        <v>200.42098500964516</v>
      </c>
      <c r="S4" s="1">
        <f>'Annexe 1'!S10</f>
        <v>166.77865037121055</v>
      </c>
      <c r="T4" s="1">
        <f>'Annexe 1'!T10</f>
        <v>179.72109693120547</v>
      </c>
      <c r="U4" s="1">
        <f>'Annexe 1'!U10</f>
        <v>256.47837812035033</v>
      </c>
      <c r="V4" s="1">
        <f>'Annexe 1'!V10</f>
        <v>262.22716862451711</v>
      </c>
      <c r="W4" s="1">
        <f>'Annexe 1'!W10</f>
        <v>231.20080910180974</v>
      </c>
      <c r="X4" s="1">
        <f>'Annexe 1'!X10</f>
        <v>179.72109693120547</v>
      </c>
      <c r="Y4" s="1">
        <f>'Annexe 1'!Y10</f>
        <v>332.95880973356122</v>
      </c>
      <c r="Z4" s="1">
        <f>'Annexe 1'!Z10</f>
        <v>446.870290601031</v>
      </c>
      <c r="AA4" s="1">
        <f>'Annexe 1'!AA10</f>
        <v>263.40527731005238</v>
      </c>
      <c r="AB4" s="1">
        <f>'Annexe 1'!AB10</f>
        <v>316.56540952864293</v>
      </c>
      <c r="AC4" s="1">
        <f>'Annexe 1'!AC10</f>
        <v>394.67630606371927</v>
      </c>
    </row>
    <row r="5" spans="1:29" ht="21" customHeight="1">
      <c r="A5" s="53" t="s">
        <v>7</v>
      </c>
      <c r="B5" s="3">
        <f>'Annexe 1'!B14</f>
        <v>2651.4195170779522</v>
      </c>
      <c r="C5" s="3">
        <f>'Annexe 1'!C14</f>
        <v>93.69345752326285</v>
      </c>
      <c r="D5" s="3">
        <f>'Annexe 1'!D14</f>
        <v>97.191734565053906</v>
      </c>
      <c r="E5" s="3">
        <f>'Annexe 1'!E14</f>
        <v>109.52985133201307</v>
      </c>
      <c r="F5" s="3">
        <f>'Annexe 1'!F14</f>
        <v>102.96801435328877</v>
      </c>
      <c r="G5" s="3">
        <f>'Annexe 1'!G14</f>
        <v>111.97216894514297</v>
      </c>
      <c r="H5" s="3">
        <f>'Annexe 1'!H14</f>
        <v>115.6738711128875</v>
      </c>
      <c r="I5" s="3">
        <f>'Annexe 1'!I14</f>
        <v>119.00338777355458</v>
      </c>
      <c r="J5" s="3">
        <f>'Annexe 1'!J14</f>
        <v>96.335883877613313</v>
      </c>
      <c r="K5" s="3">
        <f>'Annexe 1'!K14</f>
        <v>115.74169691822426</v>
      </c>
      <c r="L5" s="3">
        <f>'Annexe 1'!L14</f>
        <v>100.31715331871661</v>
      </c>
      <c r="M5" s="3">
        <f>'Annexe 1'!M14</f>
        <v>101.44014525699858</v>
      </c>
      <c r="N5" s="3">
        <f>'Annexe 1'!N14</f>
        <v>114.19652680545958</v>
      </c>
      <c r="O5" s="3">
        <f>'Annexe 1'!O14</f>
        <v>202.11227712574558</v>
      </c>
      <c r="P5" s="3">
        <f>'Annexe 1'!P14</f>
        <v>102.34993741745053</v>
      </c>
      <c r="Q5" s="3">
        <f>'Annexe 1'!Q14</f>
        <v>163.16648887614676</v>
      </c>
      <c r="R5" s="3">
        <f>'Annexe 1'!R14</f>
        <v>174.29883611312681</v>
      </c>
      <c r="S5" s="3">
        <f>'Annexe 1'!S14</f>
        <v>147.79103603962594</v>
      </c>
      <c r="T5" s="3">
        <f>'Annexe 1'!T14</f>
        <v>232.02478096401555</v>
      </c>
      <c r="U5" s="3">
        <f>'Annexe 1'!U14</f>
        <v>229.04200502143726</v>
      </c>
      <c r="V5" s="3">
        <f>'Annexe 1'!V14</f>
        <v>183.96406749731025</v>
      </c>
      <c r="W5" s="3">
        <f>'Annexe 1'!W14</f>
        <v>220.42744430814523</v>
      </c>
      <c r="X5" s="3">
        <f>'Annexe 1'!X14</f>
        <v>232.02478096401555</v>
      </c>
      <c r="Y5" s="3">
        <f>'Annexe 1'!Y14</f>
        <v>227.38195963909382</v>
      </c>
      <c r="Z5" s="3">
        <f>'Annexe 1'!Z14</f>
        <v>232.45416977443551</v>
      </c>
      <c r="AA5" s="3">
        <f>'Annexe 1'!AA14</f>
        <v>311.49575493476397</v>
      </c>
      <c r="AB5" s="3">
        <f>'Annexe 1'!AB14</f>
        <v>297.40685466026207</v>
      </c>
      <c r="AC5" s="3">
        <f>'Annexe 1'!AC14</f>
        <v>318.74090293868926</v>
      </c>
    </row>
    <row r="6" spans="1:29" ht="17.25" customHeight="1">
      <c r="A6" s="80" t="s">
        <v>104</v>
      </c>
      <c r="B6" s="1">
        <f>'Annexe 1'!B18</f>
        <v>5629.1536985935336</v>
      </c>
      <c r="C6" s="1">
        <f>'Annexe 1'!C18</f>
        <v>72.667248592813991</v>
      </c>
      <c r="D6" s="1">
        <f>'Annexe 1'!D18</f>
        <v>92.301571426301749</v>
      </c>
      <c r="E6" s="1">
        <f>'Annexe 1'!E18</f>
        <v>105.47127565022488</v>
      </c>
      <c r="F6" s="1">
        <f>'Annexe 1'!F18</f>
        <v>127.38078922524915</v>
      </c>
      <c r="G6" s="1">
        <f>'Annexe 1'!G18</f>
        <v>84.612100500796473</v>
      </c>
      <c r="H6" s="1">
        <f>'Annexe 1'!H18</f>
        <v>96.509803739198048</v>
      </c>
      <c r="I6" s="1">
        <f>'Annexe 1'!I18</f>
        <v>106.58758686414866</v>
      </c>
      <c r="J6" s="1">
        <f>'Annexe 1'!J18</f>
        <v>104.86815052652943</v>
      </c>
      <c r="K6" s="1">
        <f>'Annexe 1'!K18</f>
        <v>90.053908538178902</v>
      </c>
      <c r="L6" s="1">
        <f>'Annexe 1'!L18</f>
        <v>134.74613519754612</v>
      </c>
      <c r="M6" s="1">
        <f>'Annexe 1'!M18</f>
        <v>135.81463901622658</v>
      </c>
      <c r="N6" s="1">
        <f>'Annexe 1'!N18</f>
        <v>150.65092371957243</v>
      </c>
      <c r="O6" s="1">
        <f>'Annexe 1'!O18</f>
        <v>93.489005184700972</v>
      </c>
      <c r="P6" s="1">
        <f>'Annexe 1'!P18</f>
        <v>109.54550106617276</v>
      </c>
      <c r="Q6" s="1">
        <f>'Annexe 1'!Q18</f>
        <v>172.49716391145685</v>
      </c>
      <c r="R6" s="1">
        <f>'Annexe 1'!R18</f>
        <v>202.32611258122469</v>
      </c>
      <c r="S6" s="1">
        <f>'Annexe 1'!S18</f>
        <v>123.08432487045609</v>
      </c>
      <c r="T6" s="1">
        <f>'Annexe 1'!T18</f>
        <v>155.13549873173147</v>
      </c>
      <c r="U6" s="1">
        <f>'Annexe 1'!U18</f>
        <v>153.25168607629928</v>
      </c>
      <c r="V6" s="1">
        <f>'Annexe 1'!V18</f>
        <v>208.62199044242334</v>
      </c>
      <c r="W6" s="1">
        <f>'Annexe 1'!W18</f>
        <v>136.7352874356655</v>
      </c>
      <c r="X6" s="1">
        <f>'Annexe 1'!X18</f>
        <v>184.98338942992905</v>
      </c>
      <c r="Y6" s="1">
        <f>'Annexe 1'!Y18</f>
        <v>223.48244262960543</v>
      </c>
      <c r="Z6" s="1">
        <f>'Annexe 1'!Z18</f>
        <v>236.48325649061277</v>
      </c>
      <c r="AA6" s="1">
        <f>'Annexe 1'!AA18</f>
        <v>236.74108170431452</v>
      </c>
      <c r="AB6" s="1">
        <f>'Annexe 1'!AB18</f>
        <v>316.51861120897399</v>
      </c>
      <c r="AC6" s="1">
        <f>'Annexe 1'!AC18</f>
        <v>288.5534544171511</v>
      </c>
    </row>
    <row r="7" spans="1:29" ht="21.75" customHeight="1">
      <c r="A7" s="53" t="s">
        <v>9</v>
      </c>
      <c r="B7" s="3">
        <f>'Annexe 1'!B19</f>
        <v>24.399811266015117</v>
      </c>
      <c r="C7" s="3">
        <f>'Annexe 1'!C19</f>
        <v>87.366909816679311</v>
      </c>
      <c r="D7" s="3">
        <f>'Annexe 1'!D19</f>
        <v>124.96290289242269</v>
      </c>
      <c r="E7" s="3">
        <f>'Annexe 1'!E19</f>
        <v>124.4320410331372</v>
      </c>
      <c r="F7" s="3">
        <f>'Annexe 1'!F19</f>
        <v>110.75682579615393</v>
      </c>
      <c r="G7" s="3">
        <f>'Annexe 1'!G19</f>
        <v>200.2065618705586</v>
      </c>
      <c r="H7" s="3">
        <f>'Annexe 1'!H19</f>
        <v>119.42294881560656</v>
      </c>
      <c r="I7" s="3">
        <f>'Annexe 1'!I19</f>
        <v>115.00353298505645</v>
      </c>
      <c r="J7" s="3">
        <f>'Annexe 1'!J19</f>
        <v>133.11847474072169</v>
      </c>
      <c r="K7" s="3">
        <f>'Annexe 1'!K19</f>
        <v>113.85199696269565</v>
      </c>
      <c r="L7" s="3">
        <f>'Annexe 1'!L19</f>
        <v>96.067611760084958</v>
      </c>
      <c r="M7" s="3">
        <f>'Annexe 1'!M19</f>
        <v>96.41768087520434</v>
      </c>
      <c r="N7" s="3">
        <f>'Annexe 1'!N19</f>
        <v>128.52828638810871</v>
      </c>
      <c r="O7" s="3">
        <f>'Annexe 1'!O19</f>
        <v>120.25865074298041</v>
      </c>
      <c r="P7" s="3">
        <f>'Annexe 1'!P19</f>
        <v>117.76146130890584</v>
      </c>
      <c r="Q7" s="3">
        <f>'Annexe 1'!Q19</f>
        <v>129.17499782514503</v>
      </c>
      <c r="R7" s="3">
        <f>'Annexe 1'!R19</f>
        <v>173.78964442709017</v>
      </c>
      <c r="S7" s="3">
        <f>'Annexe 1'!S19</f>
        <v>160.81771556534733</v>
      </c>
      <c r="T7" s="3">
        <f>'Annexe 1'!T19</f>
        <v>154.72878705042362</v>
      </c>
      <c r="U7" s="3">
        <f>'Annexe 1'!U19</f>
        <v>225.34980675822101</v>
      </c>
      <c r="V7" s="3">
        <f>'Annexe 1'!V19</f>
        <v>171.14796286313685</v>
      </c>
      <c r="W7" s="3">
        <f>'Annexe 1'!W19</f>
        <v>141.59178227452651</v>
      </c>
      <c r="X7" s="3">
        <f>'Annexe 1'!X19</f>
        <v>154.72878705042362</v>
      </c>
      <c r="Y7" s="3">
        <f>'Annexe 1'!Y19</f>
        <v>208.84734220532656</v>
      </c>
      <c r="Z7" s="3">
        <f>'Annexe 1'!Z19</f>
        <v>249.38709864195408</v>
      </c>
      <c r="AA7" s="3">
        <f>'Annexe 1'!AA19</f>
        <v>218.98809262167876</v>
      </c>
      <c r="AB7" s="3">
        <f>'Annexe 1'!AB19</f>
        <v>176.31910170229756</v>
      </c>
      <c r="AC7" s="3">
        <f>'Annexe 1'!AC19</f>
        <v>234.49858437613568</v>
      </c>
    </row>
    <row r="8" spans="1:29" ht="31.5" customHeight="1">
      <c r="A8" s="80" t="s">
        <v>89</v>
      </c>
      <c r="B8" s="2">
        <f>'Annexe 1'!B22</f>
        <v>38.362618353533421</v>
      </c>
      <c r="C8" s="2">
        <f>'Annexe 1'!C22</f>
        <v>55.594905989261989</v>
      </c>
      <c r="D8" s="2">
        <f>'Annexe 1'!D22</f>
        <v>85.089811632031029</v>
      </c>
      <c r="E8" s="2">
        <f>'Annexe 1'!E22</f>
        <v>91.341608149562944</v>
      </c>
      <c r="F8" s="2">
        <f>'Annexe 1'!F22</f>
        <v>246.25066255146456</v>
      </c>
      <c r="G8" s="2">
        <f>'Annexe 1'!G22</f>
        <v>83.5334922157015</v>
      </c>
      <c r="H8" s="2">
        <f>'Annexe 1'!H22</f>
        <v>104.67790233091435</v>
      </c>
      <c r="I8" s="2">
        <f>'Annexe 1'!I22</f>
        <v>139.77161854802591</v>
      </c>
      <c r="J8" s="2">
        <f>'Annexe 1'!J22</f>
        <v>33.164208000592275</v>
      </c>
      <c r="K8" s="2">
        <f>'Annexe 1'!K22</f>
        <v>55.398804854900639</v>
      </c>
      <c r="L8" s="2">
        <f>'Annexe 1'!L22</f>
        <v>60.543170669450838</v>
      </c>
      <c r="M8" s="2">
        <f>'Annexe 1'!M22</f>
        <v>60.543170669450838</v>
      </c>
      <c r="N8" s="2">
        <f>'Annexe 1'!N22</f>
        <v>79.683861152447932</v>
      </c>
      <c r="O8" s="2">
        <f>'Annexe 1'!O22</f>
        <v>77.383737032722564</v>
      </c>
      <c r="P8" s="2">
        <f>'Annexe 1'!P22</f>
        <v>67.716098982734962</v>
      </c>
      <c r="Q8" s="2">
        <f>'Annexe 1'!Q22</f>
        <v>79.207540613755882</v>
      </c>
      <c r="R8" s="2">
        <f>'Annexe 1'!R22</f>
        <v>69.103675130517402</v>
      </c>
      <c r="S8" s="2">
        <f>'Annexe 1'!S22</f>
        <v>31.596658054050387</v>
      </c>
      <c r="T8" s="2">
        <f>'Annexe 1'!T22</f>
        <v>78.815127889865678</v>
      </c>
      <c r="U8" s="2">
        <f>'Annexe 1'!U22</f>
        <v>55.428727466688969</v>
      </c>
      <c r="V8" s="2">
        <f>'Annexe 1'!V22</f>
        <v>69.774365231891849</v>
      </c>
      <c r="W8" s="2">
        <f>'Annexe 1'!W22</f>
        <v>48.877146569670458</v>
      </c>
      <c r="X8" s="2">
        <f>'Annexe 1'!X22</f>
        <v>78.815127889865678</v>
      </c>
      <c r="Y8" s="2">
        <f>'Annexe 1'!Y22</f>
        <v>21.405217957498323</v>
      </c>
      <c r="Z8" s="2">
        <f>'Annexe 1'!Z22</f>
        <v>17.439028356232033</v>
      </c>
      <c r="AA8" s="2">
        <f>'Annexe 1'!AA22</f>
        <v>41.182432196198292</v>
      </c>
      <c r="AB8" s="2">
        <f>'Annexe 1'!AB22</f>
        <v>244.88238978096328</v>
      </c>
      <c r="AC8" s="2">
        <f>'Annexe 1'!AC22</f>
        <v>129.41438376189893</v>
      </c>
    </row>
    <row r="9" spans="1:29" ht="33" customHeight="1">
      <c r="A9" s="53" t="s">
        <v>11</v>
      </c>
      <c r="B9" s="3">
        <f>'Annexe 1'!B25</f>
        <v>170.0958448940936</v>
      </c>
      <c r="C9" s="3">
        <f>'Annexe 1'!C25</f>
        <v>92.30361945704891</v>
      </c>
      <c r="D9" s="3">
        <f>'Annexe 1'!D25</f>
        <v>100.41866066144095</v>
      </c>
      <c r="E9" s="3">
        <f>'Annexe 1'!E25</f>
        <v>102.96748084208841</v>
      </c>
      <c r="F9" s="3">
        <f>'Annexe 1'!F25</f>
        <v>104.31023903942167</v>
      </c>
      <c r="G9" s="3">
        <f>'Annexe 1'!G25</f>
        <v>111.8232054424488</v>
      </c>
      <c r="H9" s="3">
        <f>'Annexe 1'!H25</f>
        <v>92.920999499580105</v>
      </c>
      <c r="I9" s="3">
        <f>'Annexe 1'!I25</f>
        <v>105.09523831480797</v>
      </c>
      <c r="J9" s="3">
        <f>'Annexe 1'!J25</f>
        <v>104.27084952811283</v>
      </c>
      <c r="K9" s="3">
        <f>'Annexe 1'!K25</f>
        <v>105.33881739692579</v>
      </c>
      <c r="L9" s="3">
        <f>'Annexe 1'!L25</f>
        <v>109.94405517880143</v>
      </c>
      <c r="M9" s="3">
        <f>'Annexe 1'!M25</f>
        <v>101.37371023126408</v>
      </c>
      <c r="N9" s="3">
        <f>'Annexe 1'!N25</f>
        <v>104.6928023731877</v>
      </c>
      <c r="O9" s="3">
        <f>'Annexe 1'!O25</f>
        <v>110.49938867788026</v>
      </c>
      <c r="P9" s="3">
        <f>'Annexe 1'!P25</f>
        <v>98.836624626509959</v>
      </c>
      <c r="Q9" s="3">
        <f>'Annexe 1'!Q25</f>
        <v>102.08945455457327</v>
      </c>
      <c r="R9" s="3">
        <f>'Annexe 1'!R25</f>
        <v>110.94779113584971</v>
      </c>
      <c r="S9" s="3">
        <f>'Annexe 1'!S25</f>
        <v>108.19088898229906</v>
      </c>
      <c r="T9" s="3">
        <f>'Annexe 1'!T25</f>
        <v>105.253751195002</v>
      </c>
      <c r="U9" s="3">
        <f>'Annexe 1'!U25</f>
        <v>102.3672494651334</v>
      </c>
      <c r="V9" s="3">
        <f>'Annexe 1'!V25</f>
        <v>119.89914104893558</v>
      </c>
      <c r="W9" s="3">
        <f>'Annexe 1'!W25</f>
        <v>118.15223413105799</v>
      </c>
      <c r="X9" s="3">
        <f>'Annexe 1'!X25</f>
        <v>105.253751195002</v>
      </c>
      <c r="Y9" s="3">
        <f>'Annexe 1'!Y25</f>
        <v>117.43685198733408</v>
      </c>
      <c r="Z9" s="3">
        <f>'Annexe 1'!Z25</f>
        <v>118.43962648763006</v>
      </c>
      <c r="AA9" s="3">
        <f>'Annexe 1'!AA25</f>
        <v>123.29278139673097</v>
      </c>
      <c r="AB9" s="3">
        <f>'Annexe 1'!AB25</f>
        <v>117.47091677714802</v>
      </c>
      <c r="AC9" s="3">
        <f>'Annexe 1'!AC25</f>
        <v>111.73931733881462</v>
      </c>
    </row>
    <row r="10" spans="1:29" ht="20.25" customHeight="1">
      <c r="A10" s="80" t="s">
        <v>46</v>
      </c>
      <c r="B10" s="1">
        <f>'Annexe 1'!B26</f>
        <v>0.58426127629192326</v>
      </c>
      <c r="C10" s="1">
        <f>'Annexe 1'!C26</f>
        <v>0</v>
      </c>
      <c r="D10" s="1">
        <f>'Annexe 1'!D26</f>
        <v>0</v>
      </c>
      <c r="E10" s="1">
        <f>'Annexe 1'!E26</f>
        <v>159.67162052797491</v>
      </c>
      <c r="F10" s="1">
        <f>'Annexe 1'!F26</f>
        <v>240.32837947202506</v>
      </c>
      <c r="G10" s="1">
        <f>'Annexe 1'!G26</f>
        <v>250.58320059397843</v>
      </c>
      <c r="H10" s="1">
        <f>'Annexe 1'!H26</f>
        <v>2063.2058631419059</v>
      </c>
      <c r="I10" s="1">
        <f>'Annexe 1'!I26</f>
        <v>685.89371212172739</v>
      </c>
      <c r="J10" s="1">
        <f>'Annexe 1'!J26</f>
        <v>2337.0249214873943</v>
      </c>
      <c r="K10" s="1">
        <f>'Annexe 1'!K26</f>
        <v>1320.1512977310958</v>
      </c>
      <c r="L10" s="1">
        <f>'Annexe 1'!L26</f>
        <v>173.46577010066113</v>
      </c>
      <c r="M10" s="1">
        <f>'Annexe 1'!M26</f>
        <v>261.5295673894567</v>
      </c>
      <c r="N10" s="1">
        <f>'Annexe 1'!N26</f>
        <v>345.56450472278101</v>
      </c>
      <c r="O10" s="1">
        <f>'Annexe 1'!O26</f>
        <v>0</v>
      </c>
      <c r="P10" s="1">
        <f>'Annexe 1'!P26</f>
        <v>688.19143602248926</v>
      </c>
      <c r="Q10" s="1">
        <f>'Annexe 1'!Q26</f>
        <v>1880.1535567888384</v>
      </c>
      <c r="R10" s="1">
        <f>'Annexe 1'!R26</f>
        <v>1043.3635595653502</v>
      </c>
      <c r="S10" s="1">
        <f>'Annexe 1'!S26</f>
        <v>1384.9899411807203</v>
      </c>
      <c r="T10" s="1">
        <f>'Annexe 1'!T26</f>
        <v>1458.923509704437</v>
      </c>
      <c r="U10" s="1">
        <f>'Annexe 1'!U26</f>
        <v>0</v>
      </c>
      <c r="V10" s="1">
        <f>'Annexe 1'!V26</f>
        <v>422.8341062129706</v>
      </c>
      <c r="W10" s="1">
        <f>'Annexe 1'!W26</f>
        <v>980.73857586516147</v>
      </c>
      <c r="X10" s="1">
        <f>'Annexe 1'!X26</f>
        <v>1458.923509704437</v>
      </c>
      <c r="Y10" s="1">
        <f>'Annexe 1'!Y26</f>
        <v>1560.8703207221336</v>
      </c>
      <c r="Z10" s="1">
        <f>'Annexe 1'!Z26</f>
        <v>59.137637232583302</v>
      </c>
      <c r="AA10" s="1">
        <f>'Annexe 1'!AA26</f>
        <v>450.43167025484286</v>
      </c>
      <c r="AB10" s="1">
        <f>'Annexe 1'!AB26</f>
        <v>1054.5044004808678</v>
      </c>
      <c r="AC10" s="1">
        <f>'Annexe 1'!AC26</f>
        <v>1972.2539413510369</v>
      </c>
    </row>
    <row r="11" spans="1:29" ht="34.5" customHeight="1">
      <c r="A11" s="53" t="s">
        <v>13</v>
      </c>
      <c r="B11" s="3">
        <f>'Annexe 1'!B28</f>
        <v>5.9283168819244256</v>
      </c>
      <c r="C11" s="3">
        <f>'Annexe 1'!C28</f>
        <v>84.00819851083719</v>
      </c>
      <c r="D11" s="3">
        <f>'Annexe 1'!D28</f>
        <v>86.047121630909643</v>
      </c>
      <c r="E11" s="3">
        <f>'Annexe 1'!E28</f>
        <v>136.21686975168234</v>
      </c>
      <c r="F11" s="3">
        <f>'Annexe 1'!F28</f>
        <v>93.727810106570843</v>
      </c>
      <c r="G11" s="3">
        <f>'Annexe 1'!G28</f>
        <v>33.895275536830901</v>
      </c>
      <c r="H11" s="3">
        <f>'Annexe 1'!H28</f>
        <v>40.854229911389751</v>
      </c>
      <c r="I11" s="3">
        <f>'Annexe 1'!I28</f>
        <v>39.18229352536369</v>
      </c>
      <c r="J11" s="3">
        <f>'Annexe 1'!J28</f>
        <v>28.240396573752403</v>
      </c>
      <c r="K11" s="3">
        <f>'Annexe 1'!K28</f>
        <v>22.258648801762813</v>
      </c>
      <c r="L11" s="3">
        <f>'Annexe 1'!L28</f>
        <v>19.350827763203082</v>
      </c>
      <c r="M11" s="3">
        <f>'Annexe 1'!M28</f>
        <v>19.350827763203082</v>
      </c>
      <c r="N11" s="3">
        <f>'Annexe 1'!N28</f>
        <v>47.122652799645188</v>
      </c>
      <c r="O11" s="3">
        <f>'Annexe 1'!O28</f>
        <v>14.527146554146345</v>
      </c>
      <c r="P11" s="3">
        <f>'Annexe 1'!P28</f>
        <v>17.446790238391834</v>
      </c>
      <c r="Q11" s="3">
        <f>'Annexe 1'!Q28</f>
        <v>17.446790238391834</v>
      </c>
      <c r="R11" s="3">
        <f>'Annexe 1'!R28</f>
        <v>17.56169458135199</v>
      </c>
      <c r="S11" s="3">
        <f>'Annexe 1'!S28</f>
        <v>12.786006261572727</v>
      </c>
      <c r="T11" s="3">
        <f>'Annexe 1'!T28</f>
        <v>20.404773254045679</v>
      </c>
      <c r="U11" s="3">
        <f>'Annexe 1'!U28</f>
        <v>20.299864394127706</v>
      </c>
      <c r="V11" s="3">
        <f>'Annexe 1'!V28</f>
        <v>19.413102828104389</v>
      </c>
      <c r="W11" s="3">
        <f>'Annexe 1'!W28</f>
        <v>22.043857624864096</v>
      </c>
      <c r="X11" s="3">
        <f>'Annexe 1'!X28</f>
        <v>20.404773254045679</v>
      </c>
      <c r="Y11" s="3">
        <f>'Annexe 1'!Y28</f>
        <v>24.568100787457073</v>
      </c>
      <c r="Z11" s="3">
        <f>'Annexe 1'!Z28</f>
        <v>24.568100787457073</v>
      </c>
      <c r="AA11" s="3">
        <f>'Annexe 1'!AA28</f>
        <v>33.368380501676207</v>
      </c>
      <c r="AB11" s="3">
        <f>'Annexe 1'!AB28</f>
        <v>25.496330494497965</v>
      </c>
      <c r="AC11" s="3">
        <f>'Annexe 1'!AC28</f>
        <v>22.233185737738282</v>
      </c>
    </row>
    <row r="12" spans="1:29" ht="32.25" customHeight="1">
      <c r="A12" s="80" t="s">
        <v>88</v>
      </c>
      <c r="B12" s="1">
        <f>'Annexe 1'!B31</f>
        <v>42.371793611342348</v>
      </c>
      <c r="C12" s="1">
        <f>'Annexe 1'!C31</f>
        <v>96.328506525608333</v>
      </c>
      <c r="D12" s="1">
        <f>'Annexe 1'!D31</f>
        <v>80.518524765206109</v>
      </c>
      <c r="E12" s="1">
        <f>'Annexe 1'!E31</f>
        <v>105.66036539593536</v>
      </c>
      <c r="F12" s="1">
        <f>'Annexe 1'!F31</f>
        <v>116.28557297553721</v>
      </c>
      <c r="G12" s="1">
        <f>'Annexe 1'!G31</f>
        <v>78.730288991244208</v>
      </c>
      <c r="H12" s="1">
        <f>'Annexe 1'!H31</f>
        <v>131.84507841945597</v>
      </c>
      <c r="I12" s="1">
        <f>'Annexe 1'!I31</f>
        <v>163.76558904792233</v>
      </c>
      <c r="J12" s="1">
        <f>'Annexe 1'!J31</f>
        <v>157.7455083335376</v>
      </c>
      <c r="K12" s="1">
        <f>'Annexe 1'!K31</f>
        <v>138.26807711007996</v>
      </c>
      <c r="L12" s="1">
        <f>'Annexe 1'!L31</f>
        <v>130.71812753129993</v>
      </c>
      <c r="M12" s="1">
        <f>'Annexe 1'!M31</f>
        <v>109.17462912546735</v>
      </c>
      <c r="N12" s="1">
        <f>'Annexe 1'!N31</f>
        <v>116.44663548331764</v>
      </c>
      <c r="O12" s="1">
        <f>'Annexe 1'!O31</f>
        <v>118.60971463708495</v>
      </c>
      <c r="P12" s="1">
        <f>'Annexe 1'!P31</f>
        <v>116.7919505106085</v>
      </c>
      <c r="Q12" s="1">
        <f>'Annexe 1'!Q31</f>
        <v>47.126228560674846</v>
      </c>
      <c r="R12" s="1">
        <f>'Annexe 1'!R31</f>
        <v>40.191864989492906</v>
      </c>
      <c r="S12" s="1">
        <f>'Annexe 1'!S31</f>
        <v>36.031201750277255</v>
      </c>
      <c r="T12" s="1">
        <f>'Annexe 1'!T31</f>
        <v>29.06897585310864</v>
      </c>
      <c r="U12" s="1">
        <f>'Annexe 1'!U31</f>
        <v>59.183662367199439</v>
      </c>
      <c r="V12" s="1">
        <f>'Annexe 1'!V31</f>
        <v>26.016522896840836</v>
      </c>
      <c r="W12" s="1">
        <f>'Annexe 1'!W31</f>
        <v>35.420969011839496</v>
      </c>
      <c r="X12" s="1">
        <f>'Annexe 1'!X31</f>
        <v>29.06897585310864</v>
      </c>
      <c r="Y12" s="1">
        <f>'Annexe 1'!Y31</f>
        <v>48.967062428108804</v>
      </c>
      <c r="Z12" s="1">
        <f>'Annexe 1'!Z31</f>
        <v>25.759009522550283</v>
      </c>
      <c r="AA12" s="1">
        <f>'Annexe 1'!AA31</f>
        <v>11.443049082011976</v>
      </c>
      <c r="AB12" s="1">
        <f>'Annexe 1'!AB31</f>
        <v>8.0876069268311515</v>
      </c>
      <c r="AC12" s="1">
        <f>'Annexe 1'!AC31</f>
        <v>7.2221081277114845</v>
      </c>
    </row>
    <row r="13" spans="1:29" ht="23.25" customHeight="1">
      <c r="A13" s="53" t="s">
        <v>4</v>
      </c>
      <c r="B13" s="76">
        <f>+SUM(B3:B12)</f>
        <v>10000</v>
      </c>
      <c r="C13" s="77">
        <f>+SUMPRODUCT($B$3:$B$12,C3:C12)/(SUM($B$3:$B$12))</f>
        <v>75.405661852115685</v>
      </c>
      <c r="D13" s="77">
        <f t="shared" ref="D13:X13" si="0">+SUMPRODUCT($B$3:$B$12,D3:D12)/(SUM($B$3:$B$12))</f>
        <v>89.482826901849094</v>
      </c>
      <c r="E13" s="77">
        <f t="shared" si="0"/>
        <v>100.16416585211263</v>
      </c>
      <c r="F13" s="77">
        <f t="shared" si="0"/>
        <v>110.31513403204735</v>
      </c>
      <c r="G13" s="77">
        <f t="shared" si="0"/>
        <v>87.212320173512211</v>
      </c>
      <c r="H13" s="77">
        <f t="shared" si="0"/>
        <v>106.39805223395885</v>
      </c>
      <c r="I13" s="77">
        <f t="shared" si="0"/>
        <v>110.13944846290187</v>
      </c>
      <c r="J13" s="77">
        <f t="shared" si="0"/>
        <v>102.61863570630908</v>
      </c>
      <c r="K13" s="77">
        <f t="shared" si="0"/>
        <v>98.934660300017953</v>
      </c>
      <c r="L13" s="77">
        <f t="shared" si="0"/>
        <v>120.13012358405165</v>
      </c>
      <c r="M13" s="77">
        <f t="shared" si="0"/>
        <v>113.23416373753366</v>
      </c>
      <c r="N13" s="77">
        <f t="shared" si="0"/>
        <v>135.51310025851265</v>
      </c>
      <c r="O13" s="77">
        <f t="shared" si="0"/>
        <v>117.53508732966959</v>
      </c>
      <c r="P13" s="77">
        <f t="shared" si="0"/>
        <v>104.61048136040289</v>
      </c>
      <c r="Q13" s="77">
        <f t="shared" si="0"/>
        <v>150.2811858742528</v>
      </c>
      <c r="R13" s="77">
        <f t="shared" si="0"/>
        <v>171.2592640992105</v>
      </c>
      <c r="S13" s="77">
        <f t="shared" si="0"/>
        <v>118.91717153695195</v>
      </c>
      <c r="T13" s="77">
        <f t="shared" si="0"/>
        <v>160.35726234473049</v>
      </c>
      <c r="U13" s="77">
        <f t="shared" si="0"/>
        <v>160.05771974358245</v>
      </c>
      <c r="V13" s="77">
        <f t="shared" si="0"/>
        <v>179.66614391810592</v>
      </c>
      <c r="W13" s="77">
        <f t="shared" si="0"/>
        <v>147.96205656403825</v>
      </c>
      <c r="X13" s="77">
        <f t="shared" si="0"/>
        <v>177.38731207252042</v>
      </c>
      <c r="Y13" s="77">
        <f>'Annexe 1'!Y32</f>
        <v>200.17299281789693</v>
      </c>
      <c r="Z13" s="77">
        <f t="shared" ref="Z13:AA13" si="1">+SUMPRODUCT($B$3:$B$12,Z3:Z12)/(SUM($B$3:$B$12))</f>
        <v>211.90847086937995</v>
      </c>
      <c r="AA13" s="77">
        <f t="shared" si="1"/>
        <v>227.75462109992179</v>
      </c>
      <c r="AB13" s="77">
        <f t="shared" ref="AB13:AC13" si="2">+SUMPRODUCT($B$3:$B$12,AB3:AB12)/(SUM($B$3:$B$12))</f>
        <v>270.05950125427199</v>
      </c>
      <c r="AC13" s="77">
        <f t="shared" si="2"/>
        <v>263.51949470821285</v>
      </c>
    </row>
    <row r="14" spans="1:29">
      <c r="A14" s="12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</row>
    <row r="15" spans="1:29">
      <c r="F15" s="6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8"/>
  <sheetViews>
    <sheetView workbookViewId="0">
      <pane xSplit="4200" ySplit="705" topLeftCell="AA23" activePane="bottomRight"/>
      <selection pane="topRight" activeCell="B1" sqref="B1"/>
      <selection pane="bottomLeft" activeCell="A2" sqref="A2"/>
      <selection pane="bottomRight" activeCell="AK30" sqref="AK30"/>
    </sheetView>
  </sheetViews>
  <sheetFormatPr baseColWidth="10" defaultRowHeight="15"/>
  <cols>
    <col min="1" max="1" width="36.28515625" customWidth="1"/>
    <col min="2" max="2" width="15.85546875" customWidth="1"/>
    <col min="3" max="10" width="11.42578125" hidden="1" customWidth="1"/>
    <col min="30" max="30" width="15.28515625" customWidth="1"/>
    <col min="31" max="31" width="16" customWidth="1"/>
  </cols>
  <sheetData>
    <row r="1" spans="1:34" ht="20.25" thickBot="1">
      <c r="A1" s="130" t="s">
        <v>54</v>
      </c>
      <c r="B1" s="131"/>
      <c r="C1" s="131"/>
      <c r="D1" s="131"/>
      <c r="E1" s="132"/>
      <c r="F1" s="22"/>
      <c r="G1" s="23"/>
      <c r="H1" s="24"/>
      <c r="I1" s="23"/>
      <c r="J1" s="25"/>
      <c r="K1" s="23"/>
      <c r="L1" s="22"/>
      <c r="M1" s="26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</row>
    <row r="2" spans="1:34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121" t="s">
        <v>96</v>
      </c>
      <c r="AE2" s="123" t="s">
        <v>95</v>
      </c>
      <c r="AF2" s="20"/>
    </row>
    <row r="3" spans="1:34" ht="15.75" customHeight="1">
      <c r="A3" s="28" t="s">
        <v>55</v>
      </c>
      <c r="B3" s="28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121"/>
      <c r="AE3" s="123"/>
      <c r="AF3" s="20"/>
    </row>
    <row r="4" spans="1:34" ht="15.75" customHeight="1" thickBot="1">
      <c r="A4" s="20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121"/>
      <c r="AE4" s="123"/>
      <c r="AF4" s="20"/>
    </row>
    <row r="5" spans="1:34" ht="20.25" customHeight="1" thickBot="1">
      <c r="A5" s="133" t="s">
        <v>16</v>
      </c>
      <c r="B5" s="134" t="s">
        <v>56</v>
      </c>
      <c r="C5" s="136">
        <v>2018</v>
      </c>
      <c r="D5" s="137">
        <v>2008</v>
      </c>
      <c r="E5" s="137">
        <v>2008</v>
      </c>
      <c r="F5" s="138">
        <v>2008</v>
      </c>
      <c r="G5" s="125">
        <v>2019</v>
      </c>
      <c r="H5" s="126"/>
      <c r="I5" s="126"/>
      <c r="J5" s="127"/>
      <c r="K5" s="136">
        <v>2020</v>
      </c>
      <c r="L5" s="137"/>
      <c r="M5" s="137"/>
      <c r="N5" s="138"/>
      <c r="O5" s="125">
        <v>2021</v>
      </c>
      <c r="P5" s="126">
        <v>2011</v>
      </c>
      <c r="Q5" s="126">
        <v>2011</v>
      </c>
      <c r="R5" s="127">
        <v>2011</v>
      </c>
      <c r="S5" s="128">
        <v>2022</v>
      </c>
      <c r="T5" s="129"/>
      <c r="U5" s="129"/>
      <c r="V5" s="129"/>
      <c r="W5" s="139">
        <v>2023</v>
      </c>
      <c r="X5" s="140"/>
      <c r="Y5" s="140"/>
      <c r="Z5" s="85"/>
      <c r="AA5" s="141">
        <v>2024</v>
      </c>
      <c r="AB5" s="141"/>
      <c r="AC5" s="106"/>
      <c r="AD5" s="122"/>
      <c r="AE5" s="124"/>
      <c r="AF5" s="20"/>
      <c r="AG5" s="20"/>
      <c r="AH5" s="20"/>
    </row>
    <row r="6" spans="1:34">
      <c r="A6" s="133"/>
      <c r="B6" s="135"/>
      <c r="C6" s="70" t="s">
        <v>68</v>
      </c>
      <c r="D6" s="70" t="s">
        <v>69</v>
      </c>
      <c r="E6" s="70" t="s">
        <v>70</v>
      </c>
      <c r="F6" s="70" t="s">
        <v>71</v>
      </c>
      <c r="G6" s="70" t="s">
        <v>72</v>
      </c>
      <c r="H6" s="70" t="s">
        <v>73</v>
      </c>
      <c r="I6" s="70" t="s">
        <v>74</v>
      </c>
      <c r="J6" s="70" t="s">
        <v>75</v>
      </c>
      <c r="K6" s="70" t="s">
        <v>76</v>
      </c>
      <c r="L6" s="71" t="s">
        <v>77</v>
      </c>
      <c r="M6" s="70" t="s">
        <v>78</v>
      </c>
      <c r="N6" s="70" t="s">
        <v>79</v>
      </c>
      <c r="O6" s="71" t="s">
        <v>80</v>
      </c>
      <c r="P6" s="70" t="s">
        <v>81</v>
      </c>
      <c r="Q6" s="70" t="s">
        <v>82</v>
      </c>
      <c r="R6" s="70" t="s">
        <v>83</v>
      </c>
      <c r="S6" s="71" t="s">
        <v>84</v>
      </c>
      <c r="T6" s="72" t="s">
        <v>85</v>
      </c>
      <c r="U6" s="72" t="s">
        <v>86</v>
      </c>
      <c r="V6" s="72" t="s">
        <v>90</v>
      </c>
      <c r="W6" s="72" t="s">
        <v>98</v>
      </c>
      <c r="X6" s="72" t="s">
        <v>101</v>
      </c>
      <c r="Y6" s="72" t="s">
        <v>107</v>
      </c>
      <c r="Z6" s="72" t="s">
        <v>108</v>
      </c>
      <c r="AA6" s="97" t="s">
        <v>110</v>
      </c>
      <c r="AB6" s="97" t="s">
        <v>113</v>
      </c>
      <c r="AC6" s="97" t="s">
        <v>114</v>
      </c>
      <c r="AD6" s="21" t="s">
        <v>2</v>
      </c>
      <c r="AE6" s="74" t="s">
        <v>2</v>
      </c>
      <c r="AF6" s="20"/>
    </row>
    <row r="7" spans="1:34">
      <c r="A7" s="104" t="s">
        <v>29</v>
      </c>
      <c r="B7" s="49">
        <f>'Annexe 1'!B4</f>
        <v>992.79208762348173</v>
      </c>
      <c r="C7" s="49">
        <f>'Annexe 1'!C4</f>
        <v>33.555521991766753</v>
      </c>
      <c r="D7" s="49">
        <f>'Annexe 1'!D4</f>
        <v>46.375672042570308</v>
      </c>
      <c r="E7" s="49">
        <f>'Annexe 1'!E4</f>
        <v>41.552512754201331</v>
      </c>
      <c r="F7" s="49">
        <f>'Annexe 1'!F4</f>
        <v>30.579740114635737</v>
      </c>
      <c r="G7" s="49">
        <f>'Annexe 1'!G4</f>
        <v>23.713445090251071</v>
      </c>
      <c r="H7" s="49">
        <f>'Annexe 1'!H4</f>
        <v>138.90577343558988</v>
      </c>
      <c r="I7" s="49">
        <f>'Annexe 1'!I4</f>
        <v>107.07679749594237</v>
      </c>
      <c r="J7" s="49">
        <f>'Annexe 1'!J4</f>
        <v>98.653551958450208</v>
      </c>
      <c r="K7" s="49">
        <f>'Annexe 1'!K4</f>
        <v>97.947091973692409</v>
      </c>
      <c r="L7" s="49">
        <f>'Annexe 1'!L4</f>
        <v>117.33955291998249</v>
      </c>
      <c r="M7" s="49">
        <f>'Annexe 1'!M4</f>
        <v>36.711969597065298</v>
      </c>
      <c r="N7" s="49">
        <f>'Annexe 1'!N4</f>
        <v>128.20970651353989</v>
      </c>
      <c r="O7" s="49">
        <f>'Annexe 1'!O4</f>
        <v>34.766023110830602</v>
      </c>
      <c r="P7" s="49">
        <f>'Annexe 1'!P4</f>
        <v>77.67580088910448</v>
      </c>
      <c r="Q7" s="49">
        <f>'Annexe 1'!Q4</f>
        <v>23.817350842524441</v>
      </c>
      <c r="R7" s="49">
        <f>'Annexe 1'!R4</f>
        <v>20.252747098826053</v>
      </c>
      <c r="S7" s="49">
        <f>'Annexe 1'!S4</f>
        <v>21.068860384154025</v>
      </c>
      <c r="T7" s="49">
        <f>'Annexe 1'!T4</f>
        <v>24.587732451289572</v>
      </c>
      <c r="U7" s="49">
        <f>'Annexe 1'!U4</f>
        <v>26.901951470184816</v>
      </c>
      <c r="V7" s="49">
        <f>'Annexe 1'!V4</f>
        <v>26.767353227274079</v>
      </c>
      <c r="W7" s="49">
        <f>'Annexe 1'!W4</f>
        <v>18.818758142365393</v>
      </c>
      <c r="X7" s="49">
        <f>'Annexe 1'!X4</f>
        <v>24.587732451289572</v>
      </c>
      <c r="Y7" s="49">
        <f>'Annexe 1'!Y4</f>
        <v>17.53008340461276</v>
      </c>
      <c r="Z7" s="49">
        <f>'Annexe 1'!Z4</f>
        <v>22.566060358025947</v>
      </c>
      <c r="AA7" s="49">
        <f>'Annexe 1'!AA4</f>
        <v>13.946905673206972</v>
      </c>
      <c r="AB7" s="49">
        <f>'Annexe 1'!AB4</f>
        <v>8.6180127100537884</v>
      </c>
      <c r="AC7" s="49">
        <f>'Annexe 1'!AC4</f>
        <v>11.142024749288543</v>
      </c>
      <c r="AD7" s="64">
        <f>((AC7/Y7)-1)*100</f>
        <v>-36.440549128495881</v>
      </c>
      <c r="AE7" s="79">
        <f>+$B7*AD7/10000</f>
        <v>-3.6177888843425476</v>
      </c>
      <c r="AF7" s="20"/>
    </row>
    <row r="8" spans="1:34">
      <c r="A8" s="104" t="s">
        <v>30</v>
      </c>
      <c r="B8" s="49">
        <f>'Annexe 1'!B5</f>
        <v>105.45117813461772</v>
      </c>
      <c r="C8" s="49">
        <f>'Annexe 1'!C5</f>
        <v>70.546692551334885</v>
      </c>
      <c r="D8" s="49">
        <f>'Annexe 1'!D5</f>
        <v>82.017213710396121</v>
      </c>
      <c r="E8" s="49">
        <f>'Annexe 1'!E5</f>
        <v>136.69176105652986</v>
      </c>
      <c r="F8" s="49">
        <f>'Annexe 1'!F5</f>
        <v>118.74394074900353</v>
      </c>
      <c r="G8" s="49">
        <f>'Annexe 1'!G5</f>
        <v>126.59861649165256</v>
      </c>
      <c r="H8" s="49">
        <f>'Annexe 1'!H5</f>
        <v>128.88064559050949</v>
      </c>
      <c r="I8" s="49">
        <f>'Annexe 1'!I5</f>
        <v>110.76235116998988</v>
      </c>
      <c r="J8" s="49">
        <f>'Annexe 1'!J5</f>
        <v>133.5627212649178</v>
      </c>
      <c r="K8" s="49">
        <f>'Annexe 1'!K5</f>
        <v>137.82314174927319</v>
      </c>
      <c r="L8" s="49">
        <f>'Annexe 1'!L5</f>
        <v>84.360042904050346</v>
      </c>
      <c r="M8" s="49">
        <f>'Annexe 1'!M5</f>
        <v>113.45400452816381</v>
      </c>
      <c r="N8" s="49">
        <f>'Annexe 1'!N5</f>
        <v>132.28828402198013</v>
      </c>
      <c r="O8" s="49">
        <f>'Annexe 1'!O5</f>
        <v>133.79368606508919</v>
      </c>
      <c r="P8" s="49">
        <f>'Annexe 1'!P5</f>
        <v>160.13752331846402</v>
      </c>
      <c r="Q8" s="49">
        <f>'Annexe 1'!Q5</f>
        <v>133.95367169437606</v>
      </c>
      <c r="R8" s="49">
        <f>'Annexe 1'!R5</f>
        <v>154.71789879959854</v>
      </c>
      <c r="S8" s="49">
        <f>'Annexe 1'!S5</f>
        <v>140.84950186634245</v>
      </c>
      <c r="T8" s="49">
        <f>'Annexe 1'!T5</f>
        <v>161.24041931746893</v>
      </c>
      <c r="U8" s="49">
        <f>'Annexe 1'!U5</f>
        <v>202.62858807745508</v>
      </c>
      <c r="V8" s="49">
        <f>'Annexe 1'!V5</f>
        <v>214.15441645673462</v>
      </c>
      <c r="W8" s="49">
        <f>'Annexe 1'!W5</f>
        <v>181.10261803659321</v>
      </c>
      <c r="X8" s="49">
        <f>'Annexe 1'!X5</f>
        <v>182.8820263558618</v>
      </c>
      <c r="Y8" s="49">
        <f>'Annexe 1'!Y5</f>
        <v>155.56665457340119</v>
      </c>
      <c r="Z8" s="49">
        <f>'Annexe 1'!Z5</f>
        <v>209.94342983414026</v>
      </c>
      <c r="AA8" s="49">
        <f>'Annexe 1'!AA5</f>
        <v>156.18876903546996</v>
      </c>
      <c r="AB8" s="49">
        <f>'Annexe 1'!AB5</f>
        <v>118.82239636727174</v>
      </c>
      <c r="AC8" s="49">
        <f>'Annexe 1'!AC5</f>
        <v>181.84407798235662</v>
      </c>
      <c r="AD8" s="64">
        <f t="shared" ref="AD8:AD37" si="0">((AC8/Y8)-1)*100</f>
        <v>16.891424117214605</v>
      </c>
      <c r="AE8" s="79">
        <f>+$B8*AD8/10000</f>
        <v>0.17812205735317752</v>
      </c>
      <c r="AF8" s="20"/>
    </row>
    <row r="9" spans="1:34" ht="26.25">
      <c r="A9" s="104" t="s">
        <v>31</v>
      </c>
      <c r="B9" s="49">
        <f>'Annexe 1'!B6</f>
        <v>204.62951007867855</v>
      </c>
      <c r="C9" s="49">
        <f>'Annexe 1'!C6</f>
        <v>95.104719085782179</v>
      </c>
      <c r="D9" s="49">
        <f>'Annexe 1'!D6</f>
        <v>111.11201889323694</v>
      </c>
      <c r="E9" s="49">
        <f>'Annexe 1'!E6</f>
        <v>93.905056217927694</v>
      </c>
      <c r="F9" s="49">
        <f>'Annexe 1'!F6</f>
        <v>99.878206647306612</v>
      </c>
      <c r="G9" s="49">
        <f>'Annexe 1'!G6</f>
        <v>83.056757220686308</v>
      </c>
      <c r="H9" s="49">
        <f>'Annexe 1'!H6</f>
        <v>91.765575028695437</v>
      </c>
      <c r="I9" s="49">
        <f>'Annexe 1'!I6</f>
        <v>95.00143996482845</v>
      </c>
      <c r="J9" s="49">
        <f>'Annexe 1'!J6</f>
        <v>98.519863620766387</v>
      </c>
      <c r="K9" s="49">
        <f>'Annexe 1'!K6</f>
        <v>102.45134213002203</v>
      </c>
      <c r="L9" s="49">
        <f>'Annexe 1'!L6</f>
        <v>83.517773377252084</v>
      </c>
      <c r="M9" s="49">
        <f>'Annexe 1'!M6</f>
        <v>83.29581665710414</v>
      </c>
      <c r="N9" s="49">
        <f>'Annexe 1'!N6</f>
        <v>92.392778862409685</v>
      </c>
      <c r="O9" s="49">
        <f>'Annexe 1'!O6</f>
        <v>97.787448544348592</v>
      </c>
      <c r="P9" s="49">
        <f>'Annexe 1'!P6</f>
        <v>96.062348460339379</v>
      </c>
      <c r="Q9" s="49">
        <f>'Annexe 1'!Q6</f>
        <v>72.604400234236209</v>
      </c>
      <c r="R9" s="49">
        <f>'Annexe 1'!R6</f>
        <v>97.286271330162108</v>
      </c>
      <c r="S9" s="49">
        <f>'Annexe 1'!S6</f>
        <v>98.964803701323021</v>
      </c>
      <c r="T9" s="49">
        <f>'Annexe 1'!T6</f>
        <v>110.18392821779793</v>
      </c>
      <c r="U9" s="49">
        <f>'Annexe 1'!U6</f>
        <v>99.187074962141295</v>
      </c>
      <c r="V9" s="49">
        <f>'Annexe 1'!V6</f>
        <v>104.14073145903514</v>
      </c>
      <c r="W9" s="49">
        <f>'Annexe 1'!W6</f>
        <v>141.18335790801211</v>
      </c>
      <c r="X9" s="49">
        <f>'Annexe 1'!X6</f>
        <v>110.18392821779793</v>
      </c>
      <c r="Y9" s="49">
        <f>'Annexe 1'!Y6</f>
        <v>161.79463025653445</v>
      </c>
      <c r="Z9" s="49">
        <f>'Annexe 1'!Z6</f>
        <v>188.60163115800259</v>
      </c>
      <c r="AA9" s="49">
        <f>'Annexe 1'!AA6</f>
        <v>118.85424112032514</v>
      </c>
      <c r="AB9" s="49">
        <f>'Annexe 1'!AB6</f>
        <v>155.21980128627862</v>
      </c>
      <c r="AC9" s="49">
        <f>'Annexe 1'!AC6</f>
        <v>249.42733903260915</v>
      </c>
      <c r="AD9" s="64">
        <f t="shared" si="0"/>
        <v>54.16292780367813</v>
      </c>
      <c r="AE9" s="79">
        <f>+$B9*AD9/10000</f>
        <v>1.1083333380893494</v>
      </c>
      <c r="AF9" s="20"/>
    </row>
    <row r="10" spans="1:34" ht="31.5" customHeight="1">
      <c r="A10" s="48" t="s">
        <v>5</v>
      </c>
      <c r="B10" s="42">
        <f>'Annexe 1'!B7</f>
        <v>1302.8727758367779</v>
      </c>
      <c r="C10" s="42">
        <f>'Annexe 1'!C7</f>
        <v>46.216424014663872</v>
      </c>
      <c r="D10" s="42">
        <f>'Annexe 1'!D7</f>
        <v>59.427913071108023</v>
      </c>
      <c r="E10" s="42">
        <f>'Annexe 1'!E7</f>
        <v>57.475342308571022</v>
      </c>
      <c r="F10" s="42">
        <f>'Annexe 1'!F7</f>
        <v>48.599557949033617</v>
      </c>
      <c r="G10" s="42">
        <f>'Annexe 1'!G7</f>
        <v>41.361181577637339</v>
      </c>
      <c r="H10" s="42">
        <f>'Annexe 1'!H7</f>
        <v>130.69051447421197</v>
      </c>
      <c r="I10" s="42">
        <f>'Annexe 1'!I7</f>
        <v>105.47853820522026</v>
      </c>
      <c r="J10" s="42">
        <f>'Annexe 1'!J7</f>
        <v>101.45801339151505</v>
      </c>
      <c r="K10" s="42">
        <f>'Annexe 1'!K7</f>
        <v>101.88199569263654</v>
      </c>
      <c r="L10" s="42">
        <f>'Annexe 1'!L7</f>
        <v>109.35821924246984</v>
      </c>
      <c r="M10" s="42">
        <f>'Annexe 1'!M7</f>
        <v>50.239743086758814</v>
      </c>
      <c r="N10" s="42">
        <f>'Annexe 1'!N7</f>
        <v>122.91440087637599</v>
      </c>
      <c r="O10" s="42">
        <f>'Annexe 1'!O7</f>
        <v>52.679228122252994</v>
      </c>
      <c r="P10" s="42">
        <f>'Annexe 1'!P7</f>
        <v>87.237836594950437</v>
      </c>
      <c r="Q10" s="42">
        <f>'Annexe 1'!Q7</f>
        <v>40.39400760057152</v>
      </c>
      <c r="R10" s="42">
        <f>'Annexe 1'!R7</f>
        <v>43.234915076630251</v>
      </c>
      <c r="S10" s="42">
        <f>'Annexe 1'!S7</f>
        <v>42.997953546589677</v>
      </c>
      <c r="T10" s="42">
        <f>'Annexe 1'!T7</f>
        <v>49.091809151406672</v>
      </c>
      <c r="U10" s="42">
        <f>'Annexe 1'!U7</f>
        <v>52.477933165408217</v>
      </c>
      <c r="V10" s="42">
        <f>'Annexe 1'!V7</f>
        <v>54.08626242972511</v>
      </c>
      <c r="W10" s="42">
        <f>'Annexe 1'!W7</f>
        <v>51.172210529168694</v>
      </c>
      <c r="X10" s="42">
        <f>'Annexe 1'!X7</f>
        <v>50.843425273294898</v>
      </c>
      <c r="Y10" s="42">
        <f>'Annexe 1'!Y7</f>
        <v>51.360633414481839</v>
      </c>
      <c r="Z10" s="42">
        <f>'Annexe 1'!Z7</f>
        <v>63.809490163321541</v>
      </c>
      <c r="AA10" s="42">
        <f>'Annexe 1'!AA7</f>
        <v>41.936368193364672</v>
      </c>
      <c r="AB10" s="42">
        <f>'Annexe 1'!AB7</f>
        <v>40.562984649875851</v>
      </c>
      <c r="AC10" s="42">
        <f>'Annexe 1'!AC7</f>
        <v>62.383359269681357</v>
      </c>
      <c r="AD10" s="42">
        <f t="shared" ref="AD10" si="1">+SUMPRODUCT($B$7:$B$9,AD7:AD9)/(SUM($B$7:$B$9))</f>
        <v>-17.893792334425807</v>
      </c>
      <c r="AE10" s="42">
        <f t="shared" ref="AE10" si="2">+SUMPRODUCT($B$7:$B$9,AE7:AE9)/(SUM($B$7:$B$9))</f>
        <v>-2.5682717087565572</v>
      </c>
      <c r="AF10" s="27"/>
    </row>
    <row r="11" spans="1:34">
      <c r="A11" s="104" t="s">
        <v>32</v>
      </c>
      <c r="B11" s="49">
        <f>'Annexe 1'!B8</f>
        <v>62.536960189649854</v>
      </c>
      <c r="C11" s="49">
        <f>'Annexe 1'!C8</f>
        <v>92.572688203771676</v>
      </c>
      <c r="D11" s="49">
        <f>'Annexe 1'!D8</f>
        <v>92.872571604414858</v>
      </c>
      <c r="E11" s="49">
        <f>'Annexe 1'!E8</f>
        <v>97.118170307160099</v>
      </c>
      <c r="F11" s="49">
        <f>'Annexe 1'!F8</f>
        <v>108.37586495307396</v>
      </c>
      <c r="G11" s="49">
        <f>'Annexe 1'!G8</f>
        <v>102.03001884190736</v>
      </c>
      <c r="H11" s="49">
        <f>'Annexe 1'!H8</f>
        <v>103.75055307440061</v>
      </c>
      <c r="I11" s="49">
        <f>'Annexe 1'!I8</f>
        <v>100.94727913893291</v>
      </c>
      <c r="J11" s="49">
        <f>'Annexe 1'!J8</f>
        <v>127.00748504560386</v>
      </c>
      <c r="K11" s="49">
        <f>'Annexe 1'!K8</f>
        <v>97.245686167804422</v>
      </c>
      <c r="L11" s="49">
        <f>'Annexe 1'!L8</f>
        <v>22.521593438467743</v>
      </c>
      <c r="M11" s="49">
        <f>'Annexe 1'!M8</f>
        <v>30.527846938186592</v>
      </c>
      <c r="N11" s="49">
        <f>'Annexe 1'!N8</f>
        <v>91.775521467038672</v>
      </c>
      <c r="O11" s="49">
        <f>'Annexe 1'!O8</f>
        <v>100.58211415041647</v>
      </c>
      <c r="P11" s="49">
        <f>'Annexe 1'!P8</f>
        <v>102.70797179885493</v>
      </c>
      <c r="Q11" s="49">
        <f>'Annexe 1'!Q8</f>
        <v>138.44762872356981</v>
      </c>
      <c r="R11" s="49">
        <f>'Annexe 1'!R8</f>
        <v>186.16949380146849</v>
      </c>
      <c r="S11" s="49">
        <f>'Annexe 1'!S8</f>
        <v>148.08741690491016</v>
      </c>
      <c r="T11" s="49">
        <f>'Annexe 1'!T8</f>
        <v>170.77566093533048</v>
      </c>
      <c r="U11" s="49">
        <f>'Annexe 1'!U8</f>
        <v>253.59714242656</v>
      </c>
      <c r="V11" s="49">
        <f>'Annexe 1'!V8</f>
        <v>283.85321830106341</v>
      </c>
      <c r="W11" s="49">
        <f>'Annexe 1'!W8</f>
        <v>238.9162101803073</v>
      </c>
      <c r="X11" s="49">
        <f>'Annexe 1'!X8</f>
        <v>170.77566093533048</v>
      </c>
      <c r="Y11" s="49">
        <f>'Annexe 1'!Y8</f>
        <v>347.41983440050637</v>
      </c>
      <c r="Z11" s="49">
        <f>'Annexe 1'!Z8</f>
        <v>418.90400705416306</v>
      </c>
      <c r="AA11" s="49">
        <f>'Annexe 1'!AA8</f>
        <v>252.31594963448663</v>
      </c>
      <c r="AB11" s="49">
        <f>'Annexe 1'!AB8</f>
        <v>380.87443623158998</v>
      </c>
      <c r="AC11" s="49">
        <f>'Annexe 1'!AC8</f>
        <v>370.7011787752399</v>
      </c>
      <c r="AD11" s="64">
        <f t="shared" si="0"/>
        <v>6.701213364777181</v>
      </c>
      <c r="AE11" s="79">
        <f>+$B11*AD11/10000</f>
        <v>4.1907351341542012E-2</v>
      </c>
      <c r="AF11" s="20"/>
    </row>
    <row r="12" spans="1:34" ht="26.25">
      <c r="A12" s="104" t="s">
        <v>33</v>
      </c>
      <c r="B12" s="49">
        <f>'Annexe 1'!B9</f>
        <v>72.274402018887784</v>
      </c>
      <c r="C12" s="49">
        <f>'Annexe 1'!C9</f>
        <v>83.472251302579792</v>
      </c>
      <c r="D12" s="49">
        <f>'Annexe 1'!D9</f>
        <v>96.874291300937585</v>
      </c>
      <c r="E12" s="49">
        <f>'Annexe 1'!E9</f>
        <v>98.639481209392301</v>
      </c>
      <c r="F12" s="49">
        <f>'Annexe 1'!F9</f>
        <v>103.52300684379435</v>
      </c>
      <c r="G12" s="49">
        <f>'Annexe 1'!G9</f>
        <v>109.04226502322523</v>
      </c>
      <c r="H12" s="49">
        <f>'Annexe 1'!H9</f>
        <v>103.51430230470902</v>
      </c>
      <c r="I12" s="49">
        <f>'Annexe 1'!I9</f>
        <v>117.80405991914341</v>
      </c>
      <c r="J12" s="49">
        <f>'Annexe 1'!J9</f>
        <v>136.11804507417628</v>
      </c>
      <c r="K12" s="49">
        <f>'Annexe 1'!K9</f>
        <v>98.734082442391653</v>
      </c>
      <c r="L12" s="49">
        <f>'Annexe 1'!L9</f>
        <v>52.590014676937102</v>
      </c>
      <c r="M12" s="49">
        <f>'Annexe 1'!M9</f>
        <v>64.792063625584987</v>
      </c>
      <c r="N12" s="49">
        <f>'Annexe 1'!N9</f>
        <v>124.71414765288509</v>
      </c>
      <c r="O12" s="49">
        <f>'Annexe 1'!O9</f>
        <v>117.16153696613692</v>
      </c>
      <c r="P12" s="49">
        <f>'Annexe 1'!P9</f>
        <v>142.01239893192448</v>
      </c>
      <c r="Q12" s="49">
        <f>'Annexe 1'!Q9</f>
        <v>154.0718472061742</v>
      </c>
      <c r="R12" s="49">
        <f>'Annexe 1'!R9</f>
        <v>212.75239022965619</v>
      </c>
      <c r="S12" s="49">
        <f>'Annexe 1'!S9</f>
        <v>182.95163680245088</v>
      </c>
      <c r="T12" s="49">
        <f>'Annexe 1'!T9</f>
        <v>187.46132527106636</v>
      </c>
      <c r="U12" s="49">
        <f>'Annexe 1'!U9</f>
        <v>258.97142845139945</v>
      </c>
      <c r="V12" s="49">
        <f>'Annexe 1'!V9</f>
        <v>243.51477018325249</v>
      </c>
      <c r="W12" s="49">
        <f>'Annexe 1'!W9</f>
        <v>224.52489457861398</v>
      </c>
      <c r="X12" s="49">
        <f>'Annexe 1'!X9</f>
        <v>187.46132527106636</v>
      </c>
      <c r="Y12" s="49">
        <f>'Annexe 1'!Y9</f>
        <v>320.44610124152899</v>
      </c>
      <c r="Z12" s="49">
        <f>'Annexe 1'!Z9</f>
        <v>471.06871095414425</v>
      </c>
      <c r="AA12" s="49">
        <f>'Annexe 1'!AA9</f>
        <v>273.00055342448655</v>
      </c>
      <c r="AB12" s="49">
        <f>'Annexe 1'!AB9</f>
        <v>260.92065937621248</v>
      </c>
      <c r="AC12" s="49">
        <f>'Annexe 1'!AC9</f>
        <v>415.42129376198619</v>
      </c>
      <c r="AD12" s="64">
        <f t="shared" si="0"/>
        <v>29.63842972421493</v>
      </c>
      <c r="AE12" s="79">
        <f>+$B12*AD12/10000</f>
        <v>0.21420997850964632</v>
      </c>
      <c r="AF12" s="20"/>
    </row>
    <row r="13" spans="1:34" ht="32.25" customHeight="1">
      <c r="A13" s="48" t="s">
        <v>6</v>
      </c>
      <c r="B13" s="42">
        <f>'Annexe 1'!B10</f>
        <v>134.81136220853764</v>
      </c>
      <c r="C13" s="42">
        <f>'Annexe 1'!C10</f>
        <v>87.693806896075728</v>
      </c>
      <c r="D13" s="42">
        <f>'Annexe 1'!D10</f>
        <v>95.017953813860913</v>
      </c>
      <c r="E13" s="42">
        <f>'Annexe 1'!E10</f>
        <v>97.933767998203109</v>
      </c>
      <c r="F13" s="42">
        <f>'Annexe 1'!F10</f>
        <v>105.77417461937534</v>
      </c>
      <c r="G13" s="42">
        <f>'Annexe 1'!G10</f>
        <v>105.78938964909503</v>
      </c>
      <c r="H13" s="42">
        <f>'Annexe 1'!H10</f>
        <v>103.62389547799157</v>
      </c>
      <c r="I13" s="42">
        <f>'Annexe 1'!I10</f>
        <v>109.98445323831336</v>
      </c>
      <c r="J13" s="42">
        <f>'Annexe 1'!J10</f>
        <v>131.89179351437886</v>
      </c>
      <c r="K13" s="42">
        <f>'Annexe 1'!K10</f>
        <v>98.043637831155536</v>
      </c>
      <c r="L13" s="42">
        <f>'Annexe 1'!L10</f>
        <v>38.641727001844565</v>
      </c>
      <c r="M13" s="42">
        <f>'Annexe 1'!M10</f>
        <v>48.897409645346023</v>
      </c>
      <c r="N13" s="42">
        <f>'Annexe 1'!N10</f>
        <v>109.43441513820552</v>
      </c>
      <c r="O13" s="42">
        <f>'Annexe 1'!O10</f>
        <v>109.47059246703579</v>
      </c>
      <c r="P13" s="42">
        <f>'Annexe 1'!P10</f>
        <v>123.77966724944541</v>
      </c>
      <c r="Q13" s="42">
        <f>'Annexe 1'!Q10</f>
        <v>146.82400760842893</v>
      </c>
      <c r="R13" s="42">
        <f>'Annexe 1'!R10</f>
        <v>200.42098500964516</v>
      </c>
      <c r="S13" s="42">
        <f>'Annexe 1'!S10</f>
        <v>166.77865037121055</v>
      </c>
      <c r="T13" s="42">
        <f>'Annexe 1'!T10</f>
        <v>179.72109693120547</v>
      </c>
      <c r="U13" s="42">
        <f>'Annexe 1'!U10</f>
        <v>256.47837812035033</v>
      </c>
      <c r="V13" s="42">
        <f>'Annexe 1'!V10</f>
        <v>262.22716862451711</v>
      </c>
      <c r="W13" s="42">
        <f>'Annexe 1'!W10</f>
        <v>231.20080910180974</v>
      </c>
      <c r="X13" s="42">
        <f>'Annexe 1'!X10</f>
        <v>179.72109693120547</v>
      </c>
      <c r="Y13" s="42">
        <f>'Annexe 1'!Y10</f>
        <v>332.95880973356122</v>
      </c>
      <c r="Z13" s="42">
        <f>'Annexe 1'!Z10</f>
        <v>446.870290601031</v>
      </c>
      <c r="AA13" s="42">
        <f>'Annexe 1'!AA10</f>
        <v>263.40527731005238</v>
      </c>
      <c r="AB13" s="42">
        <f>'Annexe 1'!AB10</f>
        <v>316.56540952864293</v>
      </c>
      <c r="AC13" s="42">
        <f>'Annexe 1'!AC10</f>
        <v>394.67630606371927</v>
      </c>
      <c r="AD13" s="78">
        <f t="shared" ref="AD13" si="3">+SUMPRODUCT($B$11:$B$12,AD11:AD12)/(SUM($B$11:$B$12))</f>
        <v>18.998200571180664</v>
      </c>
      <c r="AE13" s="78">
        <f t="shared" ref="AE13" si="4">+SUMPRODUCT($B$11:$B$12,AE11:AE12)/(SUM($B$11:$B$12))</f>
        <v>0.13428138525713026</v>
      </c>
      <c r="AF13" s="27"/>
    </row>
    <row r="14" spans="1:34" ht="26.25">
      <c r="A14" s="104" t="s">
        <v>34</v>
      </c>
      <c r="B14" s="49">
        <f>'Annexe 1'!B11</f>
        <v>57.141230894886036</v>
      </c>
      <c r="C14" s="49">
        <f>'Annexe 1'!C11</f>
        <v>64.832331355124282</v>
      </c>
      <c r="D14" s="49">
        <f>'Annexe 1'!D11</f>
        <v>100.06910577708268</v>
      </c>
      <c r="E14" s="49">
        <f>'Annexe 1'!E11</f>
        <v>104.36667347248539</v>
      </c>
      <c r="F14" s="49">
        <f>'Annexe 1'!F11</f>
        <v>132.38444227403056</v>
      </c>
      <c r="G14" s="49">
        <f>'Annexe 1'!G11</f>
        <v>77.555271840993882</v>
      </c>
      <c r="H14" s="49">
        <f>'Annexe 1'!H11</f>
        <v>95.207514360575871</v>
      </c>
      <c r="I14" s="49">
        <f>'Annexe 1'!I11</f>
        <v>135.44095233484717</v>
      </c>
      <c r="J14" s="49">
        <f>'Annexe 1'!J11</f>
        <v>205.58011974044362</v>
      </c>
      <c r="K14" s="49">
        <f>'Annexe 1'!K11</f>
        <v>207.77624625685689</v>
      </c>
      <c r="L14" s="49">
        <f>'Annexe 1'!L11</f>
        <v>237.3392056038771</v>
      </c>
      <c r="M14" s="49">
        <f>'Annexe 1'!M11</f>
        <v>233.46519962899251</v>
      </c>
      <c r="N14" s="49">
        <f>'Annexe 1'!N11</f>
        <v>328.42866705582577</v>
      </c>
      <c r="O14" s="49">
        <f>'Annexe 1'!O11</f>
        <v>62.314411206761598</v>
      </c>
      <c r="P14" s="49">
        <f>'Annexe 1'!P11</f>
        <v>120.26257722677597</v>
      </c>
      <c r="Q14" s="49">
        <f>'Annexe 1'!Q11</f>
        <v>105.42926522857601</v>
      </c>
      <c r="R14" s="49">
        <f>'Annexe 1'!R11</f>
        <v>99.205412749684982</v>
      </c>
      <c r="S14" s="49">
        <f>'Annexe 1'!S11</f>
        <v>94.078519091467911</v>
      </c>
      <c r="T14" s="49">
        <f>'Annexe 1'!T11</f>
        <v>106.44532085063615</v>
      </c>
      <c r="U14" s="49">
        <f>'Annexe 1'!U11</f>
        <v>110.95764132988766</v>
      </c>
      <c r="V14" s="49">
        <f>'Annexe 1'!V11</f>
        <v>117.82754391093127</v>
      </c>
      <c r="W14" s="49">
        <f>'Annexe 1'!W11</f>
        <v>92.637938805133402</v>
      </c>
      <c r="X14" s="49">
        <f>'Annexe 1'!X11</f>
        <v>106.44532085063615</v>
      </c>
      <c r="Y14" s="49">
        <f>'Annexe 1'!Y11</f>
        <v>106.78705149989116</v>
      </c>
      <c r="Z14" s="49">
        <f>'Annexe 1'!Z11</f>
        <v>90.922047003312912</v>
      </c>
      <c r="AA14" s="49">
        <f>'Annexe 1'!AA11</f>
        <v>68.333330811757691</v>
      </c>
      <c r="AB14" s="49">
        <f>'Annexe 1'!AB11</f>
        <v>84.31759904189262</v>
      </c>
      <c r="AC14" s="49">
        <f>'Annexe 1'!AC11</f>
        <v>74.223863458767767</v>
      </c>
      <c r="AD14" s="64">
        <f t="shared" si="0"/>
        <v>-30.493573503297434</v>
      </c>
      <c r="AE14" s="79">
        <f>+$B14*AD14/10000</f>
        <v>-0.17424403243620976</v>
      </c>
      <c r="AF14" s="20"/>
    </row>
    <row r="15" spans="1:34">
      <c r="A15" s="104" t="s">
        <v>35</v>
      </c>
      <c r="B15" s="49">
        <f>'Annexe 1'!B12</f>
        <v>2469.5772171013255</v>
      </c>
      <c r="C15" s="49">
        <f>'Annexe 1'!C12</f>
        <v>92.212692760471384</v>
      </c>
      <c r="D15" s="49">
        <f>'Annexe 1'!D12</f>
        <v>98.263469123202967</v>
      </c>
      <c r="E15" s="49">
        <f>'Annexe 1'!E12</f>
        <v>109.98790317103577</v>
      </c>
      <c r="F15" s="49">
        <f>'Annexe 1'!F12</f>
        <v>101.79258357028664</v>
      </c>
      <c r="G15" s="49">
        <f>'Annexe 1'!G12</f>
        <v>112.48024073873349</v>
      </c>
      <c r="H15" s="49">
        <f>'Annexe 1'!H12</f>
        <v>115.74103005651783</v>
      </c>
      <c r="I15" s="49">
        <f>'Annexe 1'!I12</f>
        <v>116.07964076058123</v>
      </c>
      <c r="J15" s="49">
        <f>'Annexe 1'!J12</f>
        <v>90.950244283068116</v>
      </c>
      <c r="K15" s="49">
        <f>'Annexe 1'!K12</f>
        <v>111.96922588421707</v>
      </c>
      <c r="L15" s="49">
        <f>'Annexe 1'!L12</f>
        <v>99.030695753850139</v>
      </c>
      <c r="M15" s="49">
        <f>'Annexe 1'!M12</f>
        <v>99.827750041659257</v>
      </c>
      <c r="N15" s="49">
        <f>'Annexe 1'!N12</f>
        <v>108.09994067431562</v>
      </c>
      <c r="O15" s="49">
        <f>'Annexe 1'!O12</f>
        <v>209.50326673892317</v>
      </c>
      <c r="P15" s="49">
        <f>'Annexe 1'!P12</f>
        <v>103.49658916918267</v>
      </c>
      <c r="Q15" s="49">
        <f>'Annexe 1'!Q12</f>
        <v>170.47886082961992</v>
      </c>
      <c r="R15" s="49">
        <f>'Annexe 1'!R12</f>
        <v>183.36596419300531</v>
      </c>
      <c r="S15" s="49">
        <f>'Annexe 1'!S12</f>
        <v>154.93181275502619</v>
      </c>
      <c r="T15" s="49">
        <f>'Annexe 1'!T12</f>
        <v>244.64490553771685</v>
      </c>
      <c r="U15" s="49">
        <f>'Annexe 1'!U12</f>
        <v>241.3703649548967</v>
      </c>
      <c r="V15" s="49">
        <f>'Annexe 1'!V12</f>
        <v>193.61162264078436</v>
      </c>
      <c r="W15" s="49">
        <f>'Annexe 1'!W12</f>
        <v>233.47989690856059</v>
      </c>
      <c r="X15" s="49">
        <f>'Annexe 1'!X12</f>
        <v>244.64490553771685</v>
      </c>
      <c r="Y15" s="49">
        <f>'Annexe 1'!Y12</f>
        <v>241.33336207385386</v>
      </c>
      <c r="Z15" s="49">
        <f>'Annexe 1'!Z12</f>
        <v>247.14613955383976</v>
      </c>
      <c r="AA15" s="49">
        <f>'Annexe 1'!AA12</f>
        <v>332.71188027222297</v>
      </c>
      <c r="AB15" s="49">
        <f>'Annexe 1'!AB12</f>
        <v>317.26289827664158</v>
      </c>
      <c r="AC15" s="49">
        <f>'Annexe 1'!AC12</f>
        <v>340.40138532760471</v>
      </c>
      <c r="AD15" s="64">
        <f t="shared" si="0"/>
        <v>41.050280989925312</v>
      </c>
      <c r="AE15" s="79">
        <f>+$B15*AD15/10000</f>
        <v>10.13768386883272</v>
      </c>
      <c r="AF15" s="20"/>
    </row>
    <row r="16" spans="1:34" ht="26.25">
      <c r="A16" s="104" t="s">
        <v>36</v>
      </c>
      <c r="B16" s="49">
        <f>'Annexe 1'!B13</f>
        <v>124.70106908174073</v>
      </c>
      <c r="C16" s="49">
        <f>'Annexe 1'!C13</f>
        <v>136.24339903866567</v>
      </c>
      <c r="D16" s="49">
        <f>'Annexe 1'!D13</f>
        <v>74.648641702399914</v>
      </c>
      <c r="E16" s="49">
        <f>'Annexe 1'!E13</f>
        <v>102.82450346421642</v>
      </c>
      <c r="F16" s="49">
        <f>'Annexe 1'!F13</f>
        <v>112.76685722655073</v>
      </c>
      <c r="G16" s="49">
        <f>'Annexe 1'!G13</f>
        <v>117.68103209485756</v>
      </c>
      <c r="H16" s="49">
        <f>'Annexe 1'!H13</f>
        <v>123.722066906534</v>
      </c>
      <c r="I16" s="49">
        <f>'Annexe 1'!I13</f>
        <v>169.37309499509664</v>
      </c>
      <c r="J16" s="49">
        <f>'Annexe 1'!J13</f>
        <v>152.9344582828403</v>
      </c>
      <c r="K16" s="49">
        <f>'Annexe 1'!K13</f>
        <v>148.27903692317341</v>
      </c>
      <c r="L16" s="49">
        <f>'Annexe 1'!L13</f>
        <v>63.007108837013817</v>
      </c>
      <c r="M16" s="49">
        <f>'Annexe 1'!M13</f>
        <v>72.874715519745166</v>
      </c>
      <c r="N16" s="49">
        <f>'Annexe 1'!N13</f>
        <v>136.76651791413576</v>
      </c>
      <c r="O16" s="49">
        <f>'Annexe 1'!O13</f>
        <v>119.80025285016603</v>
      </c>
      <c r="P16" s="49">
        <f>'Annexe 1'!P13</f>
        <v>71.433640085777142</v>
      </c>
      <c r="Q16" s="49">
        <f>'Annexe 1'!Q13</f>
        <v>44.809114233930053</v>
      </c>
      <c r="R16" s="49">
        <f>'Annexe 1'!R13</f>
        <v>29.143366149635639</v>
      </c>
      <c r="S16" s="49">
        <f>'Annexe 1'!S13</f>
        <v>30.987705778420878</v>
      </c>
      <c r="T16" s="49">
        <f>'Annexe 1'!T13</f>
        <v>39.639844933724532</v>
      </c>
      <c r="U16" s="49">
        <f>'Annexe 1'!U13</f>
        <v>39.000723903088392</v>
      </c>
      <c r="V16" s="49">
        <f>'Annexe 1'!V13</f>
        <v>23.209551390653818</v>
      </c>
      <c r="W16" s="49">
        <f>'Annexe 1'!W13</f>
        <v>20.493393116914948</v>
      </c>
      <c r="X16" s="49">
        <f>'Annexe 1'!X13</f>
        <v>39.639844933724532</v>
      </c>
      <c r="Y16" s="49">
        <f>'Annexe 1'!Y13</f>
        <v>6.34837659340175</v>
      </c>
      <c r="Z16" s="49">
        <f>'Annexe 1'!Z13</f>
        <v>6.34837659340175</v>
      </c>
      <c r="AA16" s="49">
        <f>'Annexe 1'!AA13</f>
        <v>2.7553421196551544</v>
      </c>
      <c r="AB16" s="49">
        <f>'Annexe 1'!AB13</f>
        <v>1.8211724227577308</v>
      </c>
      <c r="AC16" s="49">
        <f>'Annexe 1'!AC13</f>
        <v>1.8211724227577308</v>
      </c>
      <c r="AD16" s="64">
        <f t="shared" si="0"/>
        <v>-71.312785308757753</v>
      </c>
      <c r="AE16" s="79">
        <f>+$B16*AD16/10000</f>
        <v>-0.88927805671987459</v>
      </c>
      <c r="AF16" s="20"/>
    </row>
    <row r="17" spans="1:32" ht="26.25">
      <c r="A17" s="48" t="s">
        <v>7</v>
      </c>
      <c r="B17" s="42">
        <f>'Annexe 1'!B14</f>
        <v>2651.4195170779522</v>
      </c>
      <c r="C17" s="42">
        <f>'Annexe 1'!C14</f>
        <v>93.69345752326285</v>
      </c>
      <c r="D17" s="42">
        <f>'Annexe 1'!D14</f>
        <v>97.191734565053906</v>
      </c>
      <c r="E17" s="42">
        <f>'Annexe 1'!E14</f>
        <v>109.52985133201307</v>
      </c>
      <c r="F17" s="42">
        <f>'Annexe 1'!F14</f>
        <v>102.96801435328877</v>
      </c>
      <c r="G17" s="42">
        <f>'Annexe 1'!G14</f>
        <v>111.97216894514297</v>
      </c>
      <c r="H17" s="42">
        <f>'Annexe 1'!H14</f>
        <v>115.6738711128875</v>
      </c>
      <c r="I17" s="42">
        <f>'Annexe 1'!I14</f>
        <v>119.00338777355458</v>
      </c>
      <c r="J17" s="42">
        <f>'Annexe 1'!J14</f>
        <v>96.335883877613313</v>
      </c>
      <c r="K17" s="42">
        <f>'Annexe 1'!K14</f>
        <v>115.74169691822426</v>
      </c>
      <c r="L17" s="42">
        <f>'Annexe 1'!L14</f>
        <v>100.31715331871661</v>
      </c>
      <c r="M17" s="42">
        <f>'Annexe 1'!M14</f>
        <v>101.44014525699858</v>
      </c>
      <c r="N17" s="42">
        <f>'Annexe 1'!N14</f>
        <v>114.19652680545958</v>
      </c>
      <c r="O17" s="42">
        <f>'Annexe 1'!O14</f>
        <v>202.11227712574558</v>
      </c>
      <c r="P17" s="42">
        <f>'Annexe 1'!P14</f>
        <v>102.34993741745053</v>
      </c>
      <c r="Q17" s="42">
        <f>'Annexe 1'!Q14</f>
        <v>163.16648887614676</v>
      </c>
      <c r="R17" s="42">
        <f>'Annexe 1'!R14</f>
        <v>174.29883611312681</v>
      </c>
      <c r="S17" s="42">
        <f>'Annexe 1'!S14</f>
        <v>147.79103603962594</v>
      </c>
      <c r="T17" s="42">
        <f>'Annexe 1'!T14</f>
        <v>232.02478096401555</v>
      </c>
      <c r="U17" s="42">
        <f>'Annexe 1'!U14</f>
        <v>229.04200502143726</v>
      </c>
      <c r="V17" s="42">
        <f>'Annexe 1'!V14</f>
        <v>183.96406749731025</v>
      </c>
      <c r="W17" s="42">
        <f>'Annexe 1'!W14</f>
        <v>220.42744430814523</v>
      </c>
      <c r="X17" s="42">
        <f>'Annexe 1'!X14</f>
        <v>232.02478096401555</v>
      </c>
      <c r="Y17" s="42">
        <f>'Annexe 1'!Y14</f>
        <v>227.38195963909382</v>
      </c>
      <c r="Z17" s="42">
        <f>'Annexe 1'!Z14</f>
        <v>232.45416977443551</v>
      </c>
      <c r="AA17" s="42">
        <f>'Annexe 1'!AA14</f>
        <v>311.49575493476397</v>
      </c>
      <c r="AB17" s="42">
        <f>'Annexe 1'!AB14</f>
        <v>297.40685466026207</v>
      </c>
      <c r="AC17" s="42">
        <f>'Annexe 1'!AC14</f>
        <v>318.74090293868926</v>
      </c>
      <c r="AD17" s="78">
        <f t="shared" ref="AD17" si="5">+SUMPRODUCT($B$14:$B$16,AD14:AD16)/(SUM($B$14:$B$16))</f>
        <v>34.223787375892108</v>
      </c>
      <c r="AE17" s="78">
        <f t="shared" ref="AE17" si="6">+SUMPRODUCT($B$14:$B$16,AE14:AE16)/(SUM($B$14:$B$16))</f>
        <v>9.3968315890008629</v>
      </c>
      <c r="AF17" s="20"/>
    </row>
    <row r="18" spans="1:32">
      <c r="A18" s="104" t="s">
        <v>37</v>
      </c>
      <c r="B18" s="49">
        <f>'Annexe 1'!B15</f>
        <v>4350.9441912696429</v>
      </c>
      <c r="C18" s="49">
        <f>'Annexe 1'!C15</f>
        <v>69.298262199001087</v>
      </c>
      <c r="D18" s="49">
        <f>'Annexe 1'!D15</f>
        <v>95.495450639959031</v>
      </c>
      <c r="E18" s="49">
        <f>'Annexe 1'!E15</f>
        <v>105.32202683025069</v>
      </c>
      <c r="F18" s="49">
        <f>'Annexe 1'!F15</f>
        <v>127.19254884163544</v>
      </c>
      <c r="G18" s="49">
        <f>'Annexe 1'!G15</f>
        <v>81.958189205841322</v>
      </c>
      <c r="H18" s="49">
        <f>'Annexe 1'!H15</f>
        <v>96.634314994417863</v>
      </c>
      <c r="I18" s="49">
        <f>'Annexe 1'!I15</f>
        <v>98.257336396850249</v>
      </c>
      <c r="J18" s="49">
        <f>'Annexe 1'!J15</f>
        <v>96.811547269277796</v>
      </c>
      <c r="K18" s="49">
        <f>'Annexe 1'!K15</f>
        <v>86.944531066413063</v>
      </c>
      <c r="L18" s="49">
        <f>'Annexe 1'!L15</f>
        <v>139.37105195964554</v>
      </c>
      <c r="M18" s="49">
        <f>'Annexe 1'!M15</f>
        <v>140.74560980664899</v>
      </c>
      <c r="N18" s="49">
        <f>'Annexe 1'!N15</f>
        <v>156.58103185851346</v>
      </c>
      <c r="O18" s="49">
        <f>'Annexe 1'!O15</f>
        <v>96.124770447372086</v>
      </c>
      <c r="P18" s="49">
        <f>'Annexe 1'!P15</f>
        <v>109.07533650282738</v>
      </c>
      <c r="Q18" s="49">
        <f>'Annexe 1'!Q15</f>
        <v>189.63389276723387</v>
      </c>
      <c r="R18" s="49">
        <f>'Annexe 1'!R15</f>
        <v>210.3527767644531</v>
      </c>
      <c r="S18" s="49">
        <f>'Annexe 1'!S15</f>
        <v>123.82419879249743</v>
      </c>
      <c r="T18" s="49">
        <f>'Annexe 1'!T15</f>
        <v>154.44844596225786</v>
      </c>
      <c r="U18" s="49">
        <f>'Annexe 1'!U15</f>
        <v>146.2488688627715</v>
      </c>
      <c r="V18" s="49">
        <f>'Annexe 1'!V15</f>
        <v>211.78868432924054</v>
      </c>
      <c r="W18" s="49">
        <f>'Annexe 1'!W15</f>
        <v>140.19489661667478</v>
      </c>
      <c r="X18" s="49">
        <f>'Annexe 1'!X15</f>
        <v>195.7156550603319</v>
      </c>
      <c r="Y18" s="49">
        <f>'Annexe 1'!Y15</f>
        <v>228.09534239437599</v>
      </c>
      <c r="Z18" s="49">
        <f>'Annexe 1'!Z15</f>
        <v>237.1347887069399</v>
      </c>
      <c r="AA18" s="49">
        <f>'Annexe 1'!AA15</f>
        <v>194.18840895630689</v>
      </c>
      <c r="AB18" s="49">
        <f>'Annexe 1'!AB15</f>
        <v>259.06620273734262</v>
      </c>
      <c r="AC18" s="49">
        <f>'Annexe 1'!AC15</f>
        <v>271.90258970053605</v>
      </c>
      <c r="AD18" s="64">
        <f t="shared" si="0"/>
        <v>19.205673753047314</v>
      </c>
      <c r="AE18" s="79">
        <f>+$B18*AD18/10000</f>
        <v>8.3562814655241056</v>
      </c>
      <c r="AF18" s="20"/>
    </row>
    <row r="19" spans="1:32">
      <c r="A19" s="104" t="s">
        <v>38</v>
      </c>
      <c r="B19" s="49">
        <f>'Annexe 1'!B16</f>
        <v>535.31174685303154</v>
      </c>
      <c r="C19" s="49">
        <f>'Annexe 1'!C16</f>
        <v>116.53554265125199</v>
      </c>
      <c r="D19" s="49">
        <f>'Annexe 1'!D16</f>
        <v>88.555799641709342</v>
      </c>
      <c r="E19" s="49">
        <f>'Annexe 1'!E16</f>
        <v>88.862649341953315</v>
      </c>
      <c r="F19" s="49">
        <f>'Annexe 1'!F16</f>
        <v>105.0090660782087</v>
      </c>
      <c r="G19" s="49">
        <f>'Annexe 1'!G16</f>
        <v>135.41420113930346</v>
      </c>
      <c r="H19" s="49">
        <f>'Annexe 1'!H16</f>
        <v>107.64074466635149</v>
      </c>
      <c r="I19" s="49">
        <f>'Annexe 1'!I16</f>
        <v>115.1610812525944</v>
      </c>
      <c r="J19" s="49">
        <f>'Annexe 1'!J16</f>
        <v>131.77426076599428</v>
      </c>
      <c r="K19" s="49">
        <f>'Annexe 1'!K16</f>
        <v>133.74536287656579</v>
      </c>
      <c r="L19" s="49">
        <f>'Annexe 1'!L16</f>
        <v>85.6440705721282</v>
      </c>
      <c r="M19" s="49">
        <f>'Annexe 1'!M16</f>
        <v>85.707860958017065</v>
      </c>
      <c r="N19" s="49">
        <f>'Annexe 1'!N16</f>
        <v>128.56666735477816</v>
      </c>
      <c r="O19" s="49">
        <f>'Annexe 1'!O16</f>
        <v>151.83077914581295</v>
      </c>
      <c r="P19" s="49">
        <f>'Annexe 1'!P16</f>
        <v>131.79776349069473</v>
      </c>
      <c r="Q19" s="49">
        <f>'Annexe 1'!Q16</f>
        <v>126.71927635069018</v>
      </c>
      <c r="R19" s="49">
        <f>'Annexe 1'!R16</f>
        <v>146.4136404839233</v>
      </c>
      <c r="S19" s="49">
        <f>'Annexe 1'!S16</f>
        <v>163.96386751480256</v>
      </c>
      <c r="T19" s="49">
        <f>'Annexe 1'!T16</f>
        <v>165.33531212270387</v>
      </c>
      <c r="U19" s="49">
        <f>'Annexe 1'!U16</f>
        <v>136.49531593580011</v>
      </c>
      <c r="V19" s="49">
        <f>'Annexe 1'!V16</f>
        <v>143.47780296495682</v>
      </c>
      <c r="W19" s="49">
        <f>'Annexe 1'!W16</f>
        <v>143.47780296495682</v>
      </c>
      <c r="X19" s="49">
        <f>'Annexe 1'!X16</f>
        <v>153.53352694727855</v>
      </c>
      <c r="Y19" s="49">
        <f>'Annexe 1'!Y16</f>
        <v>165.34201480698758</v>
      </c>
      <c r="Z19" s="49">
        <f>'Annexe 1'!Z16</f>
        <v>165.11241355928814</v>
      </c>
      <c r="AA19" s="49">
        <f>'Annexe 1'!AA16</f>
        <v>706.20703505583685</v>
      </c>
      <c r="AB19" s="49">
        <f>'Annexe 1'!AB16</f>
        <v>729.180075380522</v>
      </c>
      <c r="AC19" s="49">
        <f>'Annexe 1'!AC16</f>
        <v>143.47198098057643</v>
      </c>
      <c r="AD19" s="64">
        <f t="shared" si="0"/>
        <v>-13.227148496975305</v>
      </c>
      <c r="AE19" s="79">
        <f>+$B19*AD19/10000</f>
        <v>-0.70806479678003009</v>
      </c>
      <c r="AF19" s="20"/>
    </row>
    <row r="20" spans="1:32" ht="26.25">
      <c r="A20" s="104" t="s">
        <v>39</v>
      </c>
      <c r="B20" s="49">
        <f>'Annexe 1'!B17</f>
        <v>742.89776047085888</v>
      </c>
      <c r="C20" s="49">
        <f>'Annexe 1'!C17</f>
        <v>60.788169380534725</v>
      </c>
      <c r="D20" s="49">
        <f>'Annexe 1'!D17</f>
        <v>76.295015467081754</v>
      </c>
      <c r="E20" s="49">
        <f>'Annexe 1'!E17</f>
        <v>118.31310470915741</v>
      </c>
      <c r="F20" s="49">
        <f>'Annexe 1'!F17</f>
        <v>144.60371044322608</v>
      </c>
      <c r="G20" s="49">
        <f>'Annexe 1'!G17</f>
        <v>63.548715824882635</v>
      </c>
      <c r="H20" s="49">
        <f>'Annexe 1'!H17</f>
        <v>87.7599254916734</v>
      </c>
      <c r="I20" s="49">
        <f>'Annexe 1'!I17</f>
        <v>149.19770673412421</v>
      </c>
      <c r="J20" s="49">
        <f>'Annexe 1'!J17</f>
        <v>132.66561522356429</v>
      </c>
      <c r="K20" s="49">
        <f>'Annexe 1'!K17</f>
        <v>76.781798404292175</v>
      </c>
      <c r="L20" s="49">
        <f>'Annexe 1'!L17</f>
        <v>143.04089336676623</v>
      </c>
      <c r="M20" s="49">
        <f>'Annexe 1'!M17</f>
        <v>143.04089336676623</v>
      </c>
      <c r="N20" s="49">
        <f>'Annexe 1'!N17</f>
        <v>131.8332499399697</v>
      </c>
      <c r="O20" s="49">
        <f>'Annexe 1'!O17</f>
        <v>36.012584114682639</v>
      </c>
      <c r="P20" s="49">
        <f>'Annexe 1'!P17</f>
        <v>96.264753406062425</v>
      </c>
      <c r="Q20" s="49">
        <f>'Annexe 1'!Q17</f>
        <v>105.11843082268808</v>
      </c>
      <c r="R20" s="49">
        <f>'Annexe 1'!R17</f>
        <v>195.60518130415736</v>
      </c>
      <c r="S20" s="49">
        <f>'Annexe 1'!S17</f>
        <v>89.294413441775262</v>
      </c>
      <c r="T20" s="49">
        <f>'Annexe 1'!T17</f>
        <v>151.80966871994977</v>
      </c>
      <c r="U20" s="49">
        <f>'Annexe 1'!U17</f>
        <v>206.33940655017946</v>
      </c>
      <c r="V20" s="49">
        <f>'Annexe 1'!V17</f>
        <v>237.01666538415142</v>
      </c>
      <c r="W20" s="49">
        <f>'Annexe 1'!W17</f>
        <v>111.61485333378326</v>
      </c>
      <c r="X20" s="49">
        <f>'Annexe 1'!X17</f>
        <v>144.78942254952935</v>
      </c>
      <c r="Y20" s="49">
        <f>'Annexe 1'!Y17</f>
        <v>238.36037756518166</v>
      </c>
      <c r="Z20" s="49">
        <f>'Annexe 1'!Z17</f>
        <v>284.09528626637712</v>
      </c>
      <c r="AA20" s="49">
        <f>'Annexe 1'!AA17</f>
        <v>147.6758848746081</v>
      </c>
      <c r="AB20" s="49">
        <f>'Annexe 1'!AB17</f>
        <v>355.64875160819838</v>
      </c>
      <c r="AC20" s="49">
        <f>'Annexe 1'!AC17</f>
        <v>490.61463710879815</v>
      </c>
      <c r="AD20" s="64">
        <f t="shared" si="0"/>
        <v>105.82893940694294</v>
      </c>
      <c r="AE20" s="79">
        <f>+$B20*AD20/10000</f>
        <v>7.8620082078424138</v>
      </c>
      <c r="AF20" s="20"/>
    </row>
    <row r="21" spans="1:32" ht="19.5">
      <c r="A21" s="48" t="s">
        <v>8</v>
      </c>
      <c r="B21" s="42">
        <f>'Annexe 1'!B18</f>
        <v>5629.1536985935336</v>
      </c>
      <c r="C21" s="42">
        <f>'Annexe 1'!C18</f>
        <v>72.667248592813991</v>
      </c>
      <c r="D21" s="42">
        <f>'Annexe 1'!D18</f>
        <v>92.301571426301749</v>
      </c>
      <c r="E21" s="42">
        <f>'Annexe 1'!E18</f>
        <v>105.47127565022488</v>
      </c>
      <c r="F21" s="42">
        <f>'Annexe 1'!F18</f>
        <v>127.38078922524915</v>
      </c>
      <c r="G21" s="42">
        <f>'Annexe 1'!G18</f>
        <v>84.612100500796473</v>
      </c>
      <c r="H21" s="42">
        <f>'Annexe 1'!H18</f>
        <v>96.509803739198048</v>
      </c>
      <c r="I21" s="42">
        <f>'Annexe 1'!I18</f>
        <v>106.58758686414866</v>
      </c>
      <c r="J21" s="42">
        <f>'Annexe 1'!J18</f>
        <v>104.86815052652943</v>
      </c>
      <c r="K21" s="42">
        <f>'Annexe 1'!K18</f>
        <v>90.053908538178902</v>
      </c>
      <c r="L21" s="42">
        <f>'Annexe 1'!L18</f>
        <v>134.74613519754612</v>
      </c>
      <c r="M21" s="42">
        <f>'Annexe 1'!M18</f>
        <v>135.81463901622658</v>
      </c>
      <c r="N21" s="42">
        <f>'Annexe 1'!N18</f>
        <v>150.65092371957243</v>
      </c>
      <c r="O21" s="42">
        <f>'Annexe 1'!O18</f>
        <v>93.489005184700972</v>
      </c>
      <c r="P21" s="42">
        <f>'Annexe 1'!P18</f>
        <v>109.54550106617276</v>
      </c>
      <c r="Q21" s="42">
        <f>'Annexe 1'!Q18</f>
        <v>172.49716391145685</v>
      </c>
      <c r="R21" s="42">
        <f>'Annexe 1'!R18</f>
        <v>202.32611258122469</v>
      </c>
      <c r="S21" s="42">
        <f>'Annexe 1'!S18</f>
        <v>123.08432487045609</v>
      </c>
      <c r="T21" s="42">
        <f>'Annexe 1'!T18</f>
        <v>155.13549873173147</v>
      </c>
      <c r="U21" s="42">
        <f>'Annexe 1'!U18</f>
        <v>153.25168607629928</v>
      </c>
      <c r="V21" s="42">
        <f>'Annexe 1'!V18</f>
        <v>208.62199044242334</v>
      </c>
      <c r="W21" s="42">
        <f>'Annexe 1'!W18</f>
        <v>136.7352874356655</v>
      </c>
      <c r="X21" s="42">
        <f>'Annexe 1'!X18</f>
        <v>184.98338942992905</v>
      </c>
      <c r="Y21" s="42">
        <f>'Annexe 1'!Y18</f>
        <v>223.48244262960543</v>
      </c>
      <c r="Z21" s="42">
        <f>'Annexe 1'!Z18</f>
        <v>236.48325649061277</v>
      </c>
      <c r="AA21" s="42">
        <f>'Annexe 1'!AA18</f>
        <v>236.74108170431452</v>
      </c>
      <c r="AB21" s="42">
        <f>'Annexe 1'!AB18</f>
        <v>316.51861120897399</v>
      </c>
      <c r="AC21" s="42">
        <f>'Annexe 1'!AC18</f>
        <v>288.5534544171511</v>
      </c>
      <c r="AD21" s="78">
        <f t="shared" ref="AD21" si="7">+SUMPRODUCT($B$18:$B$20,AD18:AD20)/(SUM($B$18:$B$20))</f>
        <v>27.553386720390638</v>
      </c>
      <c r="AE21" s="78">
        <f t="shared" ref="AE21" si="8">+SUMPRODUCT($B$18:$B$20,AE18:AE20)/(SUM($B$18:$B$20))</f>
        <v>7.4290647279084236</v>
      </c>
      <c r="AF21" s="27"/>
    </row>
    <row r="22" spans="1:32">
      <c r="A22" s="104" t="s">
        <v>66</v>
      </c>
      <c r="B22" s="49">
        <f>'Annexe 1'!B19</f>
        <v>24.399811266015117</v>
      </c>
      <c r="C22" s="49">
        <f>'Annexe 1'!C19</f>
        <v>87.366909816679311</v>
      </c>
      <c r="D22" s="49">
        <f>'Annexe 1'!D19</f>
        <v>124.96290289242269</v>
      </c>
      <c r="E22" s="49">
        <f>'Annexe 1'!E19</f>
        <v>124.4320410331372</v>
      </c>
      <c r="F22" s="49">
        <f>'Annexe 1'!F19</f>
        <v>110.75682579615393</v>
      </c>
      <c r="G22" s="49">
        <f>'Annexe 1'!G19</f>
        <v>200.2065618705586</v>
      </c>
      <c r="H22" s="49">
        <f>'Annexe 1'!H19</f>
        <v>119.42294881560656</v>
      </c>
      <c r="I22" s="49">
        <f>'Annexe 1'!I19</f>
        <v>115.00353298505645</v>
      </c>
      <c r="J22" s="49">
        <f>'Annexe 1'!J19</f>
        <v>133.11847474072169</v>
      </c>
      <c r="K22" s="49">
        <f>'Annexe 1'!K19</f>
        <v>113.85199696269565</v>
      </c>
      <c r="L22" s="49">
        <f>'Annexe 1'!L19</f>
        <v>96.067611760084958</v>
      </c>
      <c r="M22" s="49">
        <f>'Annexe 1'!M19</f>
        <v>96.41768087520434</v>
      </c>
      <c r="N22" s="49">
        <f>'Annexe 1'!N19</f>
        <v>128.52828638810871</v>
      </c>
      <c r="O22" s="49">
        <f>'Annexe 1'!O19</f>
        <v>120.25865074298041</v>
      </c>
      <c r="P22" s="49">
        <f>'Annexe 1'!P19</f>
        <v>117.76146130890584</v>
      </c>
      <c r="Q22" s="49">
        <f>'Annexe 1'!Q19</f>
        <v>129.17499782514503</v>
      </c>
      <c r="R22" s="49">
        <f>'Annexe 1'!R19</f>
        <v>173.78964442709017</v>
      </c>
      <c r="S22" s="49">
        <f>'Annexe 1'!S19</f>
        <v>160.81771556534733</v>
      </c>
      <c r="T22" s="49">
        <f>'Annexe 1'!T19</f>
        <v>154.72878705042362</v>
      </c>
      <c r="U22" s="49">
        <f>'Annexe 1'!U19</f>
        <v>225.34980675822101</v>
      </c>
      <c r="V22" s="49">
        <f>'Annexe 1'!V19</f>
        <v>171.14796286313685</v>
      </c>
      <c r="W22" s="49">
        <f>'Annexe 1'!W19</f>
        <v>141.59178227452651</v>
      </c>
      <c r="X22" s="49">
        <f>'Annexe 1'!X19</f>
        <v>154.72878705042362</v>
      </c>
      <c r="Y22" s="49">
        <f>'Annexe 1'!Y19</f>
        <v>208.84734220532656</v>
      </c>
      <c r="Z22" s="49">
        <f>'Annexe 1'!Z19</f>
        <v>249.38709864195408</v>
      </c>
      <c r="AA22" s="49">
        <f>'Annexe 1'!AA19</f>
        <v>218.98809262167876</v>
      </c>
      <c r="AB22" s="49">
        <f>'Annexe 1'!AB19</f>
        <v>176.31910170229756</v>
      </c>
      <c r="AC22" s="49">
        <f>'Annexe 1'!AC19</f>
        <v>234.49858437613568</v>
      </c>
      <c r="AD22" s="64">
        <f t="shared" si="0"/>
        <v>12.282292846030241</v>
      </c>
      <c r="AE22" s="79">
        <f>+$B22*AD22/10000</f>
        <v>2.9968562735706559E-2</v>
      </c>
      <c r="AF22" s="20"/>
    </row>
    <row r="23" spans="1:32">
      <c r="A23" s="48" t="s">
        <v>9</v>
      </c>
      <c r="B23" s="3">
        <f>'Annexe 1'!B19</f>
        <v>24.399811266015117</v>
      </c>
      <c r="C23" s="3">
        <f>'Annexe 1'!C19</f>
        <v>87.366909816679311</v>
      </c>
      <c r="D23" s="3">
        <f>'Annexe 1'!D19</f>
        <v>124.96290289242269</v>
      </c>
      <c r="E23" s="3">
        <f>'Annexe 1'!E19</f>
        <v>124.4320410331372</v>
      </c>
      <c r="F23" s="3">
        <f>'Annexe 1'!F19</f>
        <v>110.75682579615393</v>
      </c>
      <c r="G23" s="3">
        <f>'Annexe 1'!G19</f>
        <v>200.2065618705586</v>
      </c>
      <c r="H23" s="3">
        <f>'Annexe 1'!H19</f>
        <v>119.42294881560656</v>
      </c>
      <c r="I23" s="3">
        <f>'Annexe 1'!I19</f>
        <v>115.00353298505645</v>
      </c>
      <c r="J23" s="3">
        <f>'Annexe 1'!J19</f>
        <v>133.11847474072169</v>
      </c>
      <c r="K23" s="3">
        <f>'Annexe 1'!K19</f>
        <v>113.85199696269565</v>
      </c>
      <c r="L23" s="3">
        <f>'Annexe 1'!L19</f>
        <v>96.067611760084958</v>
      </c>
      <c r="M23" s="3">
        <f>'Annexe 1'!M19</f>
        <v>96.41768087520434</v>
      </c>
      <c r="N23" s="3">
        <f>'Annexe 1'!N19</f>
        <v>128.52828638810871</v>
      </c>
      <c r="O23" s="3">
        <f>'Annexe 1'!O19</f>
        <v>120.25865074298041</v>
      </c>
      <c r="P23" s="3">
        <f>'Annexe 1'!P19</f>
        <v>117.76146130890584</v>
      </c>
      <c r="Q23" s="3">
        <f>'Annexe 1'!Q19</f>
        <v>129.17499782514503</v>
      </c>
      <c r="R23" s="3">
        <f>'Annexe 1'!R19</f>
        <v>173.78964442709017</v>
      </c>
      <c r="S23" s="3">
        <f>'Annexe 1'!S19</f>
        <v>160.81771556534733</v>
      </c>
      <c r="T23" s="3">
        <f>'Annexe 1'!T19</f>
        <v>154.72878705042362</v>
      </c>
      <c r="U23" s="3">
        <f>'Annexe 1'!U19</f>
        <v>225.34980675822101</v>
      </c>
      <c r="V23" s="3">
        <f>'Annexe 1'!V19</f>
        <v>171.14796286313685</v>
      </c>
      <c r="W23" s="3">
        <f>'Annexe 1'!W19</f>
        <v>141.59178227452651</v>
      </c>
      <c r="X23" s="3">
        <f>'Annexe 1'!X19</f>
        <v>154.72878705042362</v>
      </c>
      <c r="Y23" s="3">
        <f>'Annexe 1'!Y19</f>
        <v>208.84734220532656</v>
      </c>
      <c r="Z23" s="3">
        <f>'Annexe 1'!Z19</f>
        <v>249.38709864195408</v>
      </c>
      <c r="AA23" s="3">
        <f>'Annexe 1'!AA19</f>
        <v>218.98809262167876</v>
      </c>
      <c r="AB23" s="3">
        <f>'Annexe 1'!AB19</f>
        <v>176.31910170229756</v>
      </c>
      <c r="AC23" s="3">
        <f>'Annexe 1'!AC19</f>
        <v>234.49858437613568</v>
      </c>
      <c r="AD23" s="78">
        <f t="shared" ref="AD23" si="9">+SUMPRODUCT($B$22:$B$22,AD22:AD22)/(SUM($B$22:$B$22))</f>
        <v>12.282292846030243</v>
      </c>
      <c r="AE23" s="78">
        <f t="shared" ref="AE23" si="10">AE22</f>
        <v>2.9968562735706559E-2</v>
      </c>
      <c r="AF23" s="20"/>
    </row>
    <row r="24" spans="1:32" ht="26.25">
      <c r="A24" s="104" t="s">
        <v>40</v>
      </c>
      <c r="B24" s="49">
        <f>'Annexe 1'!B20</f>
        <v>11.793675374597225</v>
      </c>
      <c r="C24" s="49">
        <f>'Annexe 1'!C20</f>
        <v>107.33352778347373</v>
      </c>
      <c r="D24" s="49">
        <f>'Annexe 1'!D20</f>
        <v>95.667133618813878</v>
      </c>
      <c r="E24" s="49">
        <f>'Annexe 1'!E20</f>
        <v>104.40221852847793</v>
      </c>
      <c r="F24" s="49">
        <f>'Annexe 1'!F20</f>
        <v>92.597120069234478</v>
      </c>
      <c r="G24" s="49">
        <f>'Annexe 1'!G20</f>
        <v>111.13435582661822</v>
      </c>
      <c r="H24" s="49">
        <f>'Annexe 1'!H20</f>
        <v>95.373084381489491</v>
      </c>
      <c r="I24" s="49">
        <f>'Annexe 1'!I20</f>
        <v>100.63283095877355</v>
      </c>
      <c r="J24" s="49">
        <f>'Annexe 1'!J20</f>
        <v>88.325729359535472</v>
      </c>
      <c r="K24" s="49">
        <f>'Annexe 1'!K20</f>
        <v>90.876360838685741</v>
      </c>
      <c r="L24" s="49">
        <f>'Annexe 1'!L20</f>
        <v>69.32465701917603</v>
      </c>
      <c r="M24" s="49">
        <f>'Annexe 1'!M20</f>
        <v>69.32465701917603</v>
      </c>
      <c r="N24" s="49">
        <f>'Annexe 1'!N20</f>
        <v>99.586613194261531</v>
      </c>
      <c r="O24" s="49">
        <f>'Annexe 1'!O20</f>
        <v>148.54564958745181</v>
      </c>
      <c r="P24" s="49">
        <f>'Annexe 1'!P20</f>
        <v>99.108377665466946</v>
      </c>
      <c r="Q24" s="49">
        <f>'Annexe 1'!Q20</f>
        <v>0</v>
      </c>
      <c r="R24" s="49">
        <f>'Annexe 1'!R20</f>
        <v>0</v>
      </c>
      <c r="S24" s="49">
        <f>'Annexe 1'!S20</f>
        <v>0</v>
      </c>
      <c r="T24" s="49">
        <f>'Annexe 1'!T20</f>
        <v>0</v>
      </c>
      <c r="U24" s="49">
        <f>'Annexe 1'!U20</f>
        <v>0</v>
      </c>
      <c r="V24" s="49">
        <f>'Annexe 1'!V20</f>
        <v>0</v>
      </c>
      <c r="W24" s="49">
        <f>'Annexe 1'!W20</f>
        <v>0</v>
      </c>
      <c r="X24" s="49">
        <f>'Annexe 1'!X20</f>
        <v>0</v>
      </c>
      <c r="Y24" s="49">
        <f>'Annexe 1'!Y20</f>
        <v>0</v>
      </c>
      <c r="Z24" s="49">
        <f>'Annexe 1'!Z20</f>
        <v>0</v>
      </c>
      <c r="AA24" s="49">
        <f>'Annexe 1'!AA20</f>
        <v>0</v>
      </c>
      <c r="AB24" s="49">
        <f>'Annexe 1'!AB20</f>
        <v>597.79763365393353</v>
      </c>
      <c r="AC24" s="49">
        <f>'Annexe 1'!AC20</f>
        <v>246.84885376915685</v>
      </c>
      <c r="AD24" s="64">
        <v>0</v>
      </c>
      <c r="AE24" s="79">
        <f>+$B24*AD24/10000</f>
        <v>0</v>
      </c>
      <c r="AF24" s="20"/>
    </row>
    <row r="25" spans="1:32" ht="25.5">
      <c r="A25" s="105" t="s">
        <v>41</v>
      </c>
      <c r="B25" s="49">
        <f>'Annexe 1'!B21</f>
        <v>26.568942978936199</v>
      </c>
      <c r="C25" s="49">
        <f>'Annexe 1'!C21</f>
        <v>32.628673939543248</v>
      </c>
      <c r="D25" s="49">
        <f>'Annexe 1'!D21</f>
        <v>80.394649240978993</v>
      </c>
      <c r="E25" s="49">
        <f>'Annexe 1'!E21</f>
        <v>85.544140063416805</v>
      </c>
      <c r="F25" s="49">
        <f>'Annexe 1'!F21</f>
        <v>314.45585993658318</v>
      </c>
      <c r="G25" s="49">
        <f>'Annexe 1'!G21</f>
        <v>71.281758085978922</v>
      </c>
      <c r="H25" s="49">
        <f>'Annexe 1'!H21</f>
        <v>108.80821351424753</v>
      </c>
      <c r="I25" s="49">
        <f>'Annexe 1'!I21</f>
        <v>157.14491622678204</v>
      </c>
      <c r="J25" s="49">
        <f>'Annexe 1'!J21</f>
        <v>8.6785867023702163</v>
      </c>
      <c r="K25" s="49">
        <f>'Annexe 1'!K21</f>
        <v>39.650689520068696</v>
      </c>
      <c r="L25" s="49">
        <f>'Annexe 1'!L21</f>
        <v>56.645160899275837</v>
      </c>
      <c r="M25" s="49">
        <f>'Annexe 1'!M21</f>
        <v>56.645160899275837</v>
      </c>
      <c r="N25" s="49">
        <f>'Annexe 1'!N21</f>
        <v>70.849238080376793</v>
      </c>
      <c r="O25" s="49">
        <f>'Annexe 1'!O21</f>
        <v>45.795709749464997</v>
      </c>
      <c r="P25" s="49">
        <f>'Annexe 1'!P21</f>
        <v>53.781395432558064</v>
      </c>
      <c r="Q25" s="49">
        <f>'Annexe 1'!Q21</f>
        <v>114.36693788294542</v>
      </c>
      <c r="R25" s="49">
        <f>'Annexe 1'!R21</f>
        <v>99.778072389266796</v>
      </c>
      <c r="S25" s="49">
        <f>'Annexe 1'!S21</f>
        <v>45.622083465481005</v>
      </c>
      <c r="T25" s="49">
        <f>'Annexe 1'!T21</f>
        <v>113.80033726298079</v>
      </c>
      <c r="U25" s="49">
        <f>'Annexe 1'!U21</f>
        <v>80.032958756108684</v>
      </c>
      <c r="V25" s="49">
        <f>'Annexe 1'!V21</f>
        <v>100.74647479853536</v>
      </c>
      <c r="W25" s="49">
        <f>'Annexe 1'!W21</f>
        <v>70.57319975237715</v>
      </c>
      <c r="X25" s="49">
        <f>'Annexe 1'!X21</f>
        <v>113.80033726298079</v>
      </c>
      <c r="Y25" s="49">
        <f>'Annexe 1'!Y21</f>
        <v>30.906769905326016</v>
      </c>
      <c r="Z25" s="49">
        <f>'Annexe 1'!Z21</f>
        <v>25.180030301429898</v>
      </c>
      <c r="AA25" s="49">
        <f>'Annexe 1'!AA21</f>
        <v>59.462882300795208</v>
      </c>
      <c r="AB25" s="49">
        <f>'Annexe 1'!AB21</f>
        <v>88.22701119535742</v>
      </c>
      <c r="AC25" s="49">
        <f>'Annexe 1'!AC21</f>
        <v>77.286453111760281</v>
      </c>
      <c r="AD25" s="64">
        <f t="shared" si="0"/>
        <v>150.06318469547307</v>
      </c>
      <c r="AE25" s="79">
        <f>+$B25*AD25/10000</f>
        <v>0.39870201974115954</v>
      </c>
      <c r="AF25" s="20"/>
    </row>
    <row r="26" spans="1:32" ht="41.25">
      <c r="A26" s="48" t="s">
        <v>89</v>
      </c>
      <c r="B26" s="43">
        <f>'Annexe 1'!B22</f>
        <v>38.362618353533421</v>
      </c>
      <c r="C26" s="43">
        <f>'Annexe 1'!C22</f>
        <v>55.594905989261989</v>
      </c>
      <c r="D26" s="43">
        <f>'Annexe 1'!D22</f>
        <v>85.089811632031029</v>
      </c>
      <c r="E26" s="43">
        <f>'Annexe 1'!E22</f>
        <v>91.341608149562944</v>
      </c>
      <c r="F26" s="43">
        <f>'Annexe 1'!F22</f>
        <v>246.25066255146456</v>
      </c>
      <c r="G26" s="43">
        <f>'Annexe 1'!G22</f>
        <v>83.5334922157015</v>
      </c>
      <c r="H26" s="43">
        <f>'Annexe 1'!H22</f>
        <v>104.67790233091435</v>
      </c>
      <c r="I26" s="43">
        <f>'Annexe 1'!I22</f>
        <v>139.77161854802591</v>
      </c>
      <c r="J26" s="43">
        <f>'Annexe 1'!J22</f>
        <v>33.164208000592275</v>
      </c>
      <c r="K26" s="43">
        <f>'Annexe 1'!K22</f>
        <v>55.398804854900639</v>
      </c>
      <c r="L26" s="43">
        <f>'Annexe 1'!L22</f>
        <v>60.543170669450838</v>
      </c>
      <c r="M26" s="43">
        <f>'Annexe 1'!M22</f>
        <v>60.543170669450838</v>
      </c>
      <c r="N26" s="43">
        <f>'Annexe 1'!N22</f>
        <v>79.683861152447932</v>
      </c>
      <c r="O26" s="43">
        <f>'Annexe 1'!O22</f>
        <v>77.383737032722564</v>
      </c>
      <c r="P26" s="43">
        <f>'Annexe 1'!P22</f>
        <v>67.716098982734962</v>
      </c>
      <c r="Q26" s="43">
        <f>'Annexe 1'!Q22</f>
        <v>79.207540613755882</v>
      </c>
      <c r="R26" s="43">
        <f>'Annexe 1'!R22</f>
        <v>69.103675130517402</v>
      </c>
      <c r="S26" s="43">
        <f>'Annexe 1'!S22</f>
        <v>31.596658054050387</v>
      </c>
      <c r="T26" s="43">
        <f>'Annexe 1'!T22</f>
        <v>78.815127889865678</v>
      </c>
      <c r="U26" s="43">
        <f>'Annexe 1'!U22</f>
        <v>55.428727466688969</v>
      </c>
      <c r="V26" s="43">
        <f>'Annexe 1'!V22</f>
        <v>69.774365231891849</v>
      </c>
      <c r="W26" s="43">
        <f>'Annexe 1'!W22</f>
        <v>48.877146569670458</v>
      </c>
      <c r="X26" s="43">
        <f>'Annexe 1'!X22</f>
        <v>78.815127889865678</v>
      </c>
      <c r="Y26" s="43">
        <f>'Annexe 1'!Y22</f>
        <v>21.405217957498323</v>
      </c>
      <c r="Z26" s="43">
        <f>'Annexe 1'!Z22</f>
        <v>17.439028356232033</v>
      </c>
      <c r="AA26" s="43">
        <f>'Annexe 1'!AA22</f>
        <v>41.182432196198292</v>
      </c>
      <c r="AB26" s="101">
        <f>'Annexe 1'!AB22</f>
        <v>244.88238978096328</v>
      </c>
      <c r="AC26" s="101">
        <f>'Annexe 1'!AC22</f>
        <v>129.41438376189893</v>
      </c>
      <c r="AD26" s="78">
        <f>+SUMPRODUCT($B$24:$B$25,AD24:AD25)/(SUM($B$24:$B$25))</f>
        <v>103.92982461908436</v>
      </c>
      <c r="AE26" s="78">
        <f t="shared" ref="AE26" si="11">+SUMPRODUCT($B$24:$B$25,AE24:AE25)/(SUM($B$24:$B$25))</f>
        <v>0.27613055841152923</v>
      </c>
      <c r="AF26" s="27"/>
    </row>
    <row r="27" spans="1:32">
      <c r="A27" s="104" t="s">
        <v>42</v>
      </c>
      <c r="B27" s="49">
        <f>'Annexe 1'!B23</f>
        <v>9.3388320483722644</v>
      </c>
      <c r="C27" s="49">
        <f>'Annexe 1'!C23</f>
        <v>96.266183354927179</v>
      </c>
      <c r="D27" s="49">
        <f>'Annexe 1'!D23</f>
        <v>108.81978797771657</v>
      </c>
      <c r="E27" s="49">
        <f>'Annexe 1'!E23</f>
        <v>102.70587593305891</v>
      </c>
      <c r="F27" s="49">
        <f>'Annexe 1'!F23</f>
        <v>92.208152734297357</v>
      </c>
      <c r="G27" s="49">
        <f>'Annexe 1'!G23</f>
        <v>365.89130209892278</v>
      </c>
      <c r="H27" s="49">
        <f>'Annexe 1'!H23</f>
        <v>50.769299410048347</v>
      </c>
      <c r="I27" s="49">
        <f>'Annexe 1'!I23</f>
        <v>105.21939760788609</v>
      </c>
      <c r="J27" s="49">
        <f>'Annexe 1'!J23</f>
        <v>90.641618249333575</v>
      </c>
      <c r="K27" s="49">
        <f>'Annexe 1'!K23</f>
        <v>69.418479621732374</v>
      </c>
      <c r="L27" s="49">
        <f>'Annexe 1'!L23</f>
        <v>87.547617957425345</v>
      </c>
      <c r="M27" s="49">
        <f>'Annexe 1'!M23</f>
        <v>87.547617957425345</v>
      </c>
      <c r="N27" s="49">
        <f>'Annexe 1'!N23</f>
        <v>98.772589693480114</v>
      </c>
      <c r="O27" s="49">
        <f>'Annexe 1'!O23</f>
        <v>134.72048750014898</v>
      </c>
      <c r="P27" s="49">
        <f>'Annexe 1'!P23</f>
        <v>95.357093855685136</v>
      </c>
      <c r="Q27" s="49">
        <f>'Annexe 1'!Q23</f>
        <v>98.169929399493583</v>
      </c>
      <c r="R27" s="49">
        <f>'Annexe 1'!R23</f>
        <v>85.326506450082547</v>
      </c>
      <c r="S27" s="49">
        <f>'Annexe 1'!S23</f>
        <v>131.78889324496063</v>
      </c>
      <c r="T27" s="49">
        <f>'Annexe 1'!T23</f>
        <v>82.409370494337224</v>
      </c>
      <c r="U27" s="49">
        <f>'Annexe 1'!U23</f>
        <v>93.172521594920724</v>
      </c>
      <c r="V27" s="49">
        <f>'Annexe 1'!V23</f>
        <v>100.11609825161437</v>
      </c>
      <c r="W27" s="49">
        <f>'Annexe 1'!W23</f>
        <v>128.00665389694325</v>
      </c>
      <c r="X27" s="49">
        <f>'Annexe 1'!X23</f>
        <v>82.409370494337224</v>
      </c>
      <c r="Y27" s="49">
        <f>'Annexe 1'!Y23</f>
        <v>0</v>
      </c>
      <c r="Z27" s="49">
        <f>'Annexe 1'!Z23</f>
        <v>0</v>
      </c>
      <c r="AA27" s="49">
        <f>'Annexe 1'!AA23</f>
        <v>0</v>
      </c>
      <c r="AB27" s="49">
        <f>'Annexe 1'!AB23</f>
        <v>0</v>
      </c>
      <c r="AC27" s="49">
        <f>'Annexe 1'!AC23</f>
        <v>0</v>
      </c>
      <c r="AD27" s="64">
        <v>0</v>
      </c>
      <c r="AE27" s="79">
        <f>+$B27*AD27/10000</f>
        <v>0</v>
      </c>
      <c r="AF27" s="20"/>
    </row>
    <row r="28" spans="1:32">
      <c r="A28" s="104" t="s">
        <v>43</v>
      </c>
      <c r="B28" s="49">
        <f>'Annexe 1'!B24</f>
        <v>160.75701284572133</v>
      </c>
      <c r="C28" s="49">
        <f>'Annexe 1'!C24</f>
        <v>92.073422851201656</v>
      </c>
      <c r="D28" s="49">
        <f>'Annexe 1'!D24</f>
        <v>99.930615283918385</v>
      </c>
      <c r="E28" s="49">
        <f>'Annexe 1'!E24</f>
        <v>102.98267821522448</v>
      </c>
      <c r="F28" s="49">
        <f>'Annexe 1'!F24</f>
        <v>105.01328364965543</v>
      </c>
      <c r="G28" s="49">
        <f>'Annexe 1'!G24</f>
        <v>97.063667170849385</v>
      </c>
      <c r="H28" s="49">
        <f>'Annexe 1'!H24</f>
        <v>95.369711631767331</v>
      </c>
      <c r="I28" s="49">
        <f>'Annexe 1'!I24</f>
        <v>105.08802554838009</v>
      </c>
      <c r="J28" s="49">
        <f>'Annexe 1'!J24</f>
        <v>105.06261033286911</v>
      </c>
      <c r="K28" s="49">
        <f>'Annexe 1'!K24</f>
        <v>107.42553197108417</v>
      </c>
      <c r="L28" s="49">
        <f>'Annexe 1'!L24</f>
        <v>111.24512790956356</v>
      </c>
      <c r="M28" s="49">
        <f>'Annexe 1'!M24</f>
        <v>102.17690725107059</v>
      </c>
      <c r="N28" s="49">
        <f>'Annexe 1'!N24</f>
        <v>105.03672436407152</v>
      </c>
      <c r="O28" s="49">
        <f>'Annexe 1'!O24</f>
        <v>109.09231616562056</v>
      </c>
      <c r="P28" s="49">
        <f>'Annexe 1'!P24</f>
        <v>99.038760464322905</v>
      </c>
      <c r="Q28" s="49">
        <f>'Annexe 1'!Q24</f>
        <v>102.31715091745473</v>
      </c>
      <c r="R28" s="49">
        <f>'Annexe 1'!R24</f>
        <v>112.43620442686765</v>
      </c>
      <c r="S28" s="49">
        <f>'Annexe 1'!S24</f>
        <v>106.82001380500732</v>
      </c>
      <c r="T28" s="49">
        <f>'Annexe 1'!T24</f>
        <v>106.58084623636935</v>
      </c>
      <c r="U28" s="49">
        <f>'Annexe 1'!U24</f>
        <v>102.90139735573156</v>
      </c>
      <c r="V28" s="49">
        <f>'Annexe 1'!V24</f>
        <v>121.04839426544844</v>
      </c>
      <c r="W28" s="49">
        <f>'Annexe 1'!W24</f>
        <v>117.57976286216173</v>
      </c>
      <c r="X28" s="49">
        <f>'Annexe 1'!X24</f>
        <v>106.58084623636935</v>
      </c>
      <c r="Y28" s="49">
        <f>'Annexe 1'!Y24</f>
        <v>124.25909269450493</v>
      </c>
      <c r="Z28" s="49">
        <f>'Annexe 1'!Z24</f>
        <v>125.32012121728415</v>
      </c>
      <c r="AA28" s="49">
        <f>'Annexe 1'!AA24</f>
        <v>130.45520969679995</v>
      </c>
      <c r="AB28" s="49">
        <f>'Annexe 1'!AB24</f>
        <v>124.29513640483501</v>
      </c>
      <c r="AC28" s="49">
        <f>'Annexe 1'!AC24</f>
        <v>118.23057205520091</v>
      </c>
      <c r="AD28" s="64">
        <f t="shared" si="0"/>
        <v>-4.8515730387033607</v>
      </c>
      <c r="AE28" s="79">
        <f>+$B28*AD28/10000</f>
        <v>-7.7992438930479149E-2</v>
      </c>
      <c r="AF28" s="20"/>
    </row>
    <row r="29" spans="1:32" ht="28.5">
      <c r="A29" s="48" t="s">
        <v>11</v>
      </c>
      <c r="B29" s="42">
        <f>'Annexe 1'!B25</f>
        <v>170.0958448940936</v>
      </c>
      <c r="C29" s="42">
        <f>'Annexe 1'!C25</f>
        <v>92.30361945704891</v>
      </c>
      <c r="D29" s="42">
        <f>'Annexe 1'!D25</f>
        <v>100.41866066144095</v>
      </c>
      <c r="E29" s="42">
        <f>'Annexe 1'!E25</f>
        <v>102.96748084208841</v>
      </c>
      <c r="F29" s="42">
        <f>'Annexe 1'!F25</f>
        <v>104.31023903942167</v>
      </c>
      <c r="G29" s="42">
        <f>'Annexe 1'!G25</f>
        <v>111.8232054424488</v>
      </c>
      <c r="H29" s="42">
        <f>'Annexe 1'!H25</f>
        <v>92.920999499580105</v>
      </c>
      <c r="I29" s="42">
        <f>'Annexe 1'!I25</f>
        <v>105.09523831480797</v>
      </c>
      <c r="J29" s="42">
        <f>'Annexe 1'!J25</f>
        <v>104.27084952811283</v>
      </c>
      <c r="K29" s="42">
        <f>'Annexe 1'!K25</f>
        <v>105.33881739692579</v>
      </c>
      <c r="L29" s="42">
        <f>'Annexe 1'!L25</f>
        <v>109.94405517880143</v>
      </c>
      <c r="M29" s="42">
        <f>'Annexe 1'!M25</f>
        <v>101.37371023126408</v>
      </c>
      <c r="N29" s="42">
        <f>'Annexe 1'!N25</f>
        <v>104.6928023731877</v>
      </c>
      <c r="O29" s="42">
        <f>'Annexe 1'!O25</f>
        <v>110.49938867788026</v>
      </c>
      <c r="P29" s="42">
        <f>'Annexe 1'!P25</f>
        <v>98.836624626509959</v>
      </c>
      <c r="Q29" s="42">
        <f>'Annexe 1'!Q25</f>
        <v>102.08945455457327</v>
      </c>
      <c r="R29" s="42">
        <f>'Annexe 1'!R25</f>
        <v>110.94779113584971</v>
      </c>
      <c r="S29" s="42">
        <f>'Annexe 1'!S25</f>
        <v>108.19088898229906</v>
      </c>
      <c r="T29" s="42">
        <f>'Annexe 1'!T25</f>
        <v>105.253751195002</v>
      </c>
      <c r="U29" s="42">
        <f>'Annexe 1'!U25</f>
        <v>102.3672494651334</v>
      </c>
      <c r="V29" s="42">
        <f>'Annexe 1'!V25</f>
        <v>119.89914104893558</v>
      </c>
      <c r="W29" s="42">
        <f>'Annexe 1'!W25</f>
        <v>118.15223413105799</v>
      </c>
      <c r="X29" s="42">
        <f>'Annexe 1'!X25</f>
        <v>105.253751195002</v>
      </c>
      <c r="Y29" s="42">
        <f>'Annexe 1'!Y25</f>
        <v>117.43685198733408</v>
      </c>
      <c r="Z29" s="42">
        <f>'Annexe 1'!Z25</f>
        <v>118.43962648763006</v>
      </c>
      <c r="AA29" s="42">
        <f>'Annexe 1'!AA25</f>
        <v>123.29278139673097</v>
      </c>
      <c r="AB29" s="42">
        <f>'Annexe 1'!AB25</f>
        <v>117.47091677714802</v>
      </c>
      <c r="AC29" s="42">
        <f>'Annexe 1'!AC25</f>
        <v>111.73931733881462</v>
      </c>
      <c r="AD29" s="78">
        <f t="shared" ref="AD29" si="12">+SUMPRODUCT($B$27:$B$28,AD27:AD28)/(SUM($B$27:$B$28))</f>
        <v>-4.5852054163368541</v>
      </c>
      <c r="AE29" s="78">
        <f t="shared" ref="AE29" si="13">+SUMPRODUCT($B$27:$B$28,AE27:AE28)/(SUM($B$27:$B$28))</f>
        <v>-7.3710392601433472E-2</v>
      </c>
      <c r="AF29" s="27"/>
    </row>
    <row r="30" spans="1:32">
      <c r="A30" s="104" t="s">
        <v>46</v>
      </c>
      <c r="B30" s="1">
        <f>'Annexe 1'!B26</f>
        <v>0.58426127629192326</v>
      </c>
      <c r="C30" s="1">
        <f>'Annexe 1'!C26</f>
        <v>0</v>
      </c>
      <c r="D30" s="1">
        <f>'Annexe 1'!D26</f>
        <v>0</v>
      </c>
      <c r="E30" s="1">
        <f>'Annexe 1'!E26</f>
        <v>159.67162052797491</v>
      </c>
      <c r="F30" s="1">
        <f>'Annexe 1'!F26</f>
        <v>240.32837947202506</v>
      </c>
      <c r="G30" s="1">
        <f>'Annexe 1'!G26</f>
        <v>250.58320059397843</v>
      </c>
      <c r="H30" s="1">
        <f>'Annexe 1'!H26</f>
        <v>2063.2058631419059</v>
      </c>
      <c r="I30" s="1">
        <f>'Annexe 1'!I26</f>
        <v>685.89371212172739</v>
      </c>
      <c r="J30" s="1">
        <f>'Annexe 1'!J26</f>
        <v>2337.0249214873943</v>
      </c>
      <c r="K30" s="1">
        <f>'Annexe 1'!K26</f>
        <v>1320.1512977310958</v>
      </c>
      <c r="L30" s="1">
        <f>'Annexe 1'!L26</f>
        <v>173.46577010066113</v>
      </c>
      <c r="M30" s="1">
        <f>'Annexe 1'!M26</f>
        <v>261.5295673894567</v>
      </c>
      <c r="N30" s="1">
        <f>'Annexe 1'!N26</f>
        <v>345.56450472278101</v>
      </c>
      <c r="O30" s="1">
        <f>'Annexe 1'!O26</f>
        <v>0</v>
      </c>
      <c r="P30" s="1">
        <f>'Annexe 1'!P26</f>
        <v>688.19143602248926</v>
      </c>
      <c r="Q30" s="1">
        <f>'Annexe 1'!Q26</f>
        <v>1880.1535567888384</v>
      </c>
      <c r="R30" s="1">
        <f>'Annexe 1'!R26</f>
        <v>1043.3635595653502</v>
      </c>
      <c r="S30" s="1">
        <f>'Annexe 1'!S26</f>
        <v>1384.9899411807203</v>
      </c>
      <c r="T30" s="1">
        <f>'Annexe 1'!T26</f>
        <v>1458.923509704437</v>
      </c>
      <c r="U30" s="1">
        <f>'Annexe 1'!U26</f>
        <v>0</v>
      </c>
      <c r="V30" s="1">
        <f>'Annexe 1'!V26</f>
        <v>422.8341062129706</v>
      </c>
      <c r="W30" s="1">
        <f>'Annexe 1'!W26</f>
        <v>980.73857586516147</v>
      </c>
      <c r="X30" s="1">
        <f>'Annexe 1'!X26</f>
        <v>1458.923509704437</v>
      </c>
      <c r="Y30" s="1">
        <f>'Annexe 1'!Y26</f>
        <v>1560.8703207221336</v>
      </c>
      <c r="Z30" s="1">
        <f>'Annexe 1'!Z26</f>
        <v>59.137637232583302</v>
      </c>
      <c r="AA30" s="1">
        <f>'Annexe 1'!AA26</f>
        <v>450.43167025484286</v>
      </c>
      <c r="AB30" s="1">
        <f>'Annexe 1'!AB26</f>
        <v>1054.5044004808678</v>
      </c>
      <c r="AC30" s="1">
        <f>'Annexe 1'!AC26</f>
        <v>1972.2539413510369</v>
      </c>
      <c r="AD30" s="64">
        <f t="shared" si="0"/>
        <v>26.356040932252299</v>
      </c>
      <c r="AE30" s="79">
        <f>+$B30*AD30/10000</f>
        <v>1.5398814113079899E-3</v>
      </c>
      <c r="AF30" s="21"/>
    </row>
    <row r="31" spans="1:32" ht="15.75">
      <c r="A31" s="53" t="s">
        <v>46</v>
      </c>
      <c r="B31" s="42">
        <f>'Annexe 1'!B26</f>
        <v>0.58426127629192326</v>
      </c>
      <c r="C31" s="42">
        <f>'Annexe 1'!C26</f>
        <v>0</v>
      </c>
      <c r="D31" s="42">
        <f>'Annexe 1'!D26</f>
        <v>0</v>
      </c>
      <c r="E31" s="42">
        <f>'Annexe 1'!E26</f>
        <v>159.67162052797491</v>
      </c>
      <c r="F31" s="42">
        <f>'Annexe 1'!F26</f>
        <v>240.32837947202506</v>
      </c>
      <c r="G31" s="42">
        <f>'Annexe 1'!G26</f>
        <v>250.58320059397843</v>
      </c>
      <c r="H31" s="42">
        <f>'Annexe 1'!H26</f>
        <v>2063.2058631419059</v>
      </c>
      <c r="I31" s="42">
        <f>'Annexe 1'!I26</f>
        <v>685.89371212172739</v>
      </c>
      <c r="J31" s="42">
        <f>'Annexe 1'!J26</f>
        <v>2337.0249214873943</v>
      </c>
      <c r="K31" s="42">
        <f>'Annexe 1'!K26</f>
        <v>1320.1512977310958</v>
      </c>
      <c r="L31" s="42">
        <f>'Annexe 1'!L26</f>
        <v>173.46577010066113</v>
      </c>
      <c r="M31" s="42">
        <f>'Annexe 1'!M26</f>
        <v>261.5295673894567</v>
      </c>
      <c r="N31" s="42">
        <f>'Annexe 1'!N26</f>
        <v>345.56450472278101</v>
      </c>
      <c r="O31" s="42">
        <f>'Annexe 1'!O26</f>
        <v>0</v>
      </c>
      <c r="P31" s="42">
        <f>'Annexe 1'!P26</f>
        <v>688.19143602248926</v>
      </c>
      <c r="Q31" s="42">
        <f>'Annexe 1'!Q26</f>
        <v>1880.1535567888384</v>
      </c>
      <c r="R31" s="42">
        <f>'Annexe 1'!R26</f>
        <v>1043.3635595653502</v>
      </c>
      <c r="S31" s="42">
        <f>'Annexe 1'!S26</f>
        <v>1384.9899411807203</v>
      </c>
      <c r="T31" s="42">
        <f>'Annexe 1'!T26</f>
        <v>1458.923509704437</v>
      </c>
      <c r="U31" s="42">
        <f>'Annexe 1'!U26</f>
        <v>0</v>
      </c>
      <c r="V31" s="42">
        <f>'Annexe 1'!V26</f>
        <v>422.8341062129706</v>
      </c>
      <c r="W31" s="42">
        <f>'Annexe 1'!W26</f>
        <v>980.73857586516147</v>
      </c>
      <c r="X31" s="42">
        <f>'Annexe 1'!X26</f>
        <v>1458.923509704437</v>
      </c>
      <c r="Y31" s="42">
        <f>'Annexe 1'!Y26</f>
        <v>1560.8703207221336</v>
      </c>
      <c r="Z31" s="42">
        <f>'Annexe 1'!Z26</f>
        <v>59.137637232583302</v>
      </c>
      <c r="AA31" s="42">
        <f>'Annexe 1'!AA26</f>
        <v>450.43167025484286</v>
      </c>
      <c r="AB31" s="42">
        <f>'Annexe 1'!AB26</f>
        <v>1054.5044004808678</v>
      </c>
      <c r="AC31" s="42">
        <f>'Annexe 1'!AC26</f>
        <v>1972.2539413510369</v>
      </c>
      <c r="AD31" s="78">
        <f t="shared" ref="AD31" si="14">AD30</f>
        <v>26.356040932252299</v>
      </c>
      <c r="AE31" s="78">
        <f t="shared" ref="AE31" si="15">AE30</f>
        <v>1.5398814113079899E-3</v>
      </c>
      <c r="AF31" s="21"/>
    </row>
    <row r="32" spans="1:32" ht="26.25">
      <c r="A32" s="104" t="s">
        <v>67</v>
      </c>
      <c r="B32" s="49">
        <f>'Annexe 1'!B27</f>
        <v>5.9283168819244256</v>
      </c>
      <c r="C32" s="49">
        <f>'Annexe 1'!C27</f>
        <v>84.00819851083719</v>
      </c>
      <c r="D32" s="49">
        <f>'Annexe 1'!D27</f>
        <v>86.047121630909643</v>
      </c>
      <c r="E32" s="49">
        <f>'Annexe 1'!E27</f>
        <v>136.21686975168234</v>
      </c>
      <c r="F32" s="49">
        <f>'Annexe 1'!F27</f>
        <v>93.727810106570843</v>
      </c>
      <c r="G32" s="49">
        <f>'Annexe 1'!G27</f>
        <v>33.895275536830901</v>
      </c>
      <c r="H32" s="49">
        <f>'Annexe 1'!H27</f>
        <v>40.854229911389751</v>
      </c>
      <c r="I32" s="49">
        <f>'Annexe 1'!I27</f>
        <v>39.18229352536369</v>
      </c>
      <c r="J32" s="49">
        <f>'Annexe 1'!J27</f>
        <v>28.240396573752403</v>
      </c>
      <c r="K32" s="49">
        <f>'Annexe 1'!K27</f>
        <v>22.258648801762813</v>
      </c>
      <c r="L32" s="49">
        <f>'Annexe 1'!L27</f>
        <v>19.350827763203082</v>
      </c>
      <c r="M32" s="49">
        <f>'Annexe 1'!M27</f>
        <v>19.350827763203082</v>
      </c>
      <c r="N32" s="49">
        <f>'Annexe 1'!N27</f>
        <v>47.122652799645188</v>
      </c>
      <c r="O32" s="49">
        <f>'Annexe 1'!O27</f>
        <v>14.527146554146345</v>
      </c>
      <c r="P32" s="49">
        <f>'Annexe 1'!P27</f>
        <v>17.446790238391834</v>
      </c>
      <c r="Q32" s="49">
        <f>'Annexe 1'!Q27</f>
        <v>17.446790238391834</v>
      </c>
      <c r="R32" s="49">
        <f>'Annexe 1'!R27</f>
        <v>17.56169458135199</v>
      </c>
      <c r="S32" s="49">
        <f>'Annexe 1'!S27</f>
        <v>12.786006261572727</v>
      </c>
      <c r="T32" s="49">
        <f>'Annexe 1'!T27</f>
        <v>20.404773254045679</v>
      </c>
      <c r="U32" s="49">
        <f>'Annexe 1'!U27</f>
        <v>20.299864394127706</v>
      </c>
      <c r="V32" s="49">
        <f>'Annexe 1'!V27</f>
        <v>19.413102828104389</v>
      </c>
      <c r="W32" s="49">
        <f>'Annexe 1'!W27</f>
        <v>22.043857624864096</v>
      </c>
      <c r="X32" s="49">
        <f>'Annexe 1'!X27</f>
        <v>20.404773254045679</v>
      </c>
      <c r="Y32" s="49">
        <f>'Annexe 1'!Y27</f>
        <v>24.568100787457073</v>
      </c>
      <c r="Z32" s="49">
        <f>'Annexe 1'!Z27</f>
        <v>24.568100787457073</v>
      </c>
      <c r="AA32" s="49">
        <f>'Annexe 1'!AA27</f>
        <v>33.368380501676207</v>
      </c>
      <c r="AB32" s="49">
        <f>'Annexe 1'!AB27</f>
        <v>25.496330494497965</v>
      </c>
      <c r="AC32" s="49">
        <f>'Annexe 1'!AC27</f>
        <v>22.233185737738282</v>
      </c>
      <c r="AD32" s="64">
        <f t="shared" si="0"/>
        <v>-9.5038483842058046</v>
      </c>
      <c r="AE32" s="79">
        <f>+$B32*AD32/10000</f>
        <v>-5.6341824819337444E-3</v>
      </c>
      <c r="AF32" s="20"/>
    </row>
    <row r="33" spans="1:32" ht="28.5">
      <c r="A33" s="48" t="s">
        <v>13</v>
      </c>
      <c r="B33" s="42">
        <f>'Annexe 1'!B28</f>
        <v>5.9283168819244256</v>
      </c>
      <c r="C33" s="42">
        <f>'Annexe 1'!C28</f>
        <v>84.00819851083719</v>
      </c>
      <c r="D33" s="42">
        <f>'Annexe 1'!D28</f>
        <v>86.047121630909643</v>
      </c>
      <c r="E33" s="42">
        <f>'Annexe 1'!E28</f>
        <v>136.21686975168234</v>
      </c>
      <c r="F33" s="42">
        <f>'Annexe 1'!F28</f>
        <v>93.727810106570843</v>
      </c>
      <c r="G33" s="42">
        <f>'Annexe 1'!G28</f>
        <v>33.895275536830901</v>
      </c>
      <c r="H33" s="42">
        <f>'Annexe 1'!H28</f>
        <v>40.854229911389751</v>
      </c>
      <c r="I33" s="42">
        <f>'Annexe 1'!I28</f>
        <v>39.18229352536369</v>
      </c>
      <c r="J33" s="42">
        <f>'Annexe 1'!J28</f>
        <v>28.240396573752403</v>
      </c>
      <c r="K33" s="42">
        <f>'Annexe 1'!K28</f>
        <v>22.258648801762813</v>
      </c>
      <c r="L33" s="42">
        <f>'Annexe 1'!L28</f>
        <v>19.350827763203082</v>
      </c>
      <c r="M33" s="42">
        <f>'Annexe 1'!M28</f>
        <v>19.350827763203082</v>
      </c>
      <c r="N33" s="42">
        <f>'Annexe 1'!N28</f>
        <v>47.122652799645188</v>
      </c>
      <c r="O33" s="42">
        <f>'Annexe 1'!O28</f>
        <v>14.527146554146345</v>
      </c>
      <c r="P33" s="42">
        <f>'Annexe 1'!P28</f>
        <v>17.446790238391834</v>
      </c>
      <c r="Q33" s="42">
        <f>'Annexe 1'!Q28</f>
        <v>17.446790238391834</v>
      </c>
      <c r="R33" s="42">
        <f>'Annexe 1'!R28</f>
        <v>17.56169458135199</v>
      </c>
      <c r="S33" s="42">
        <f>'Annexe 1'!S28</f>
        <v>12.786006261572727</v>
      </c>
      <c r="T33" s="42">
        <f>'Annexe 1'!T28</f>
        <v>20.404773254045679</v>
      </c>
      <c r="U33" s="42">
        <f>'Annexe 1'!U28</f>
        <v>20.299864394127706</v>
      </c>
      <c r="V33" s="42">
        <f>'Annexe 1'!V28</f>
        <v>19.413102828104389</v>
      </c>
      <c r="W33" s="42">
        <f>'Annexe 1'!W28</f>
        <v>22.043857624864096</v>
      </c>
      <c r="X33" s="42">
        <f>'Annexe 1'!X28</f>
        <v>20.404773254045679</v>
      </c>
      <c r="Y33" s="42">
        <f>'Annexe 1'!Y28</f>
        <v>24.568100787457073</v>
      </c>
      <c r="Z33" s="42">
        <f>'Annexe 1'!Z28</f>
        <v>24.568100787457073</v>
      </c>
      <c r="AA33" s="42">
        <f>'Annexe 1'!AA28</f>
        <v>33.368380501676207</v>
      </c>
      <c r="AB33" s="42">
        <f>'Annexe 1'!AB28</f>
        <v>25.496330494497965</v>
      </c>
      <c r="AC33" s="42">
        <f>'Annexe 1'!AC28</f>
        <v>22.233185737738282</v>
      </c>
      <c r="AD33" s="78">
        <f t="shared" ref="AD33" si="16">AD32</f>
        <v>-9.5038483842058046</v>
      </c>
      <c r="AE33" s="78">
        <f t="shared" ref="AE33" si="17">AE32</f>
        <v>-5.6341824819337444E-3</v>
      </c>
      <c r="AF33" s="27"/>
    </row>
    <row r="34" spans="1:32" ht="26.25">
      <c r="A34" s="104" t="s">
        <v>44</v>
      </c>
      <c r="B34" s="56">
        <f>'Annexe 1'!B29</f>
        <v>39.788496466410137</v>
      </c>
      <c r="C34" s="56">
        <f>'Annexe 1'!C29</f>
        <v>96.31174461058761</v>
      </c>
      <c r="D34" s="56">
        <f>'Annexe 1'!D29</f>
        <v>76.656934922764762</v>
      </c>
      <c r="E34" s="56">
        <f>'Annexe 1'!E29</f>
        <v>106.67295592621001</v>
      </c>
      <c r="F34" s="56">
        <f>'Annexe 1'!F29</f>
        <v>120.35836454043766</v>
      </c>
      <c r="G34" s="56">
        <f>'Annexe 1'!G29</f>
        <v>79.710742791789428</v>
      </c>
      <c r="H34" s="56">
        <f>'Annexe 1'!H29</f>
        <v>138.98746101145804</v>
      </c>
      <c r="I34" s="56">
        <f>'Annexe 1'!I29</f>
        <v>170.75730770800973</v>
      </c>
      <c r="J34" s="56">
        <f>'Annexe 1'!J29</f>
        <v>162.73561761842231</v>
      </c>
      <c r="K34" s="56">
        <f>'Annexe 1'!K29</f>
        <v>143.77655099067175</v>
      </c>
      <c r="L34" s="56">
        <f>'Annexe 1'!L29</f>
        <v>135.6182505277246</v>
      </c>
      <c r="M34" s="56">
        <f>'Annexe 1'!M29</f>
        <v>112.36169587767661</v>
      </c>
      <c r="N34" s="56">
        <f>'Annexe 1'!N29</f>
        <v>120.61166303149912</v>
      </c>
      <c r="O34" s="56">
        <f>'Annexe 1'!O29</f>
        <v>123.7696292921116</v>
      </c>
      <c r="P34" s="56">
        <f>'Annexe 1'!P29</f>
        <v>122.24046705010969</v>
      </c>
      <c r="Q34" s="56">
        <f>'Annexe 1'!Q29</f>
        <v>47.425262620292152</v>
      </c>
      <c r="R34" s="56">
        <f>'Annexe 1'!R29</f>
        <v>36.362205233348071</v>
      </c>
      <c r="S34" s="56">
        <f>'Annexe 1'!S29</f>
        <v>35.356612554007036</v>
      </c>
      <c r="T34" s="56">
        <f>'Annexe 1'!T29</f>
        <v>25.88858407140313</v>
      </c>
      <c r="U34" s="56">
        <f>'Annexe 1'!U29</f>
        <v>53.139248347835967</v>
      </c>
      <c r="V34" s="56">
        <f>'Annexe 1'!V29</f>
        <v>15.282316724855988</v>
      </c>
      <c r="W34" s="56">
        <f>'Annexe 1'!W29</f>
        <v>28.798608344273397</v>
      </c>
      <c r="X34" s="56">
        <f>'Annexe 1'!X29</f>
        <v>25.88858407140313</v>
      </c>
      <c r="Y34" s="56">
        <f>'Annexe 1'!Y29</f>
        <v>42.00592770521969</v>
      </c>
      <c r="Z34" s="56">
        <f>'Annexe 1'!Z29</f>
        <v>13.545397072470875</v>
      </c>
      <c r="AA34" s="56">
        <f>'Annexe 1'!AA29</f>
        <v>0</v>
      </c>
      <c r="AB34" s="56">
        <f>'Annexe 1'!AB29</f>
        <v>0</v>
      </c>
      <c r="AC34" s="56">
        <f>'Annexe 1'!AC29</f>
        <v>0</v>
      </c>
      <c r="AD34" s="64">
        <f t="shared" si="0"/>
        <v>-100</v>
      </c>
      <c r="AE34" s="79">
        <f>+$B34*AD34/10000</f>
        <v>-0.39788496466410139</v>
      </c>
      <c r="AF34" s="20"/>
    </row>
    <row r="35" spans="1:32" ht="26.25">
      <c r="A35" s="104" t="s">
        <v>45</v>
      </c>
      <c r="B35" s="56">
        <f>'Annexe 1'!B30</f>
        <v>2.583297144932208</v>
      </c>
      <c r="C35" s="56">
        <f>'Annexe 1'!C30</f>
        <v>96.586677134390627</v>
      </c>
      <c r="D35" s="56">
        <f>'Annexe 1'!D30</f>
        <v>139.99555941533168</v>
      </c>
      <c r="E35" s="56">
        <f>'Annexe 1'!E30</f>
        <v>90.064228956582639</v>
      </c>
      <c r="F35" s="56">
        <f>'Annexe 1'!F30</f>
        <v>53.55556411597987</v>
      </c>
      <c r="G35" s="56">
        <f>'Annexe 1'!G30</f>
        <v>63.629129353065736</v>
      </c>
      <c r="H35" s="56">
        <f>'Annexe 1'!H30</f>
        <v>21.836570462435436</v>
      </c>
      <c r="I35" s="56">
        <f>'Annexe 1'!I30</f>
        <v>56.077639271505419</v>
      </c>
      <c r="J35" s="56">
        <f>'Annexe 1'!J30</f>
        <v>80.886775284519359</v>
      </c>
      <c r="K35" s="56">
        <f>'Annexe 1'!K30</f>
        <v>53.425381424373022</v>
      </c>
      <c r="L35" s="56">
        <f>'Annexe 1'!L30</f>
        <v>55.245382589550488</v>
      </c>
      <c r="M35" s="56">
        <f>'Annexe 1'!M30</f>
        <v>60.086743723953155</v>
      </c>
      <c r="N35" s="56">
        <f>'Annexe 1'!N30</f>
        <v>52.295988234540424</v>
      </c>
      <c r="O35" s="56">
        <f>'Annexe 1'!O30</f>
        <v>39.135602872101309</v>
      </c>
      <c r="P35" s="56">
        <f>'Annexe 1'!P30</f>
        <v>32.872730646798182</v>
      </c>
      <c r="Q35" s="56">
        <f>'Annexe 1'!Q30</f>
        <v>42.520441863716449</v>
      </c>
      <c r="R35" s="56">
        <f>'Annexe 1'!R30</f>
        <v>99.177105604900689</v>
      </c>
      <c r="S35" s="56">
        <f>'Annexe 1'!S30</f>
        <v>46.421369178260335</v>
      </c>
      <c r="T35" s="56">
        <f>'Annexe 1'!T30</f>
        <v>78.054051927859035</v>
      </c>
      <c r="U35" s="56">
        <f>'Annexe 1'!U30</f>
        <v>152.28102297194511</v>
      </c>
      <c r="V35" s="56">
        <f>'Annexe 1'!V30</f>
        <v>191.34706769367065</v>
      </c>
      <c r="W35" s="56">
        <f>'Annexe 1'!W30</f>
        <v>137.41998779976996</v>
      </c>
      <c r="X35" s="56">
        <f>'Annexe 1'!X30</f>
        <v>78.054051927859035</v>
      </c>
      <c r="Y35" s="56">
        <f>'Annexe 1'!Y30</f>
        <v>156.1839518468237</v>
      </c>
      <c r="Z35" s="56">
        <f>'Annexe 1'!Z30</f>
        <v>213.87568698856444</v>
      </c>
      <c r="AA35" s="56">
        <f>'Annexe 1'!AA30</f>
        <v>187.69134434985642</v>
      </c>
      <c r="AB35" s="56">
        <f>'Annexe 1'!AB30</f>
        <v>132.65466273812851</v>
      </c>
      <c r="AC35" s="56">
        <f>'Annexe 1'!AC30</f>
        <v>118.45856587830497</v>
      </c>
      <c r="AD35" s="64">
        <f t="shared" si="0"/>
        <v>-24.15445730654686</v>
      </c>
      <c r="AE35" s="79">
        <f>+$B35*AD35/10000</f>
        <v>-6.239814059738941E-3</v>
      </c>
      <c r="AF35" s="20"/>
    </row>
    <row r="36" spans="1:32" ht="28.5">
      <c r="A36" s="54" t="s">
        <v>88</v>
      </c>
      <c r="B36" s="58">
        <f>'Annexe 1'!B31</f>
        <v>42.371793611342348</v>
      </c>
      <c r="C36" s="58">
        <f>'Annexe 1'!C31</f>
        <v>96.328506525608333</v>
      </c>
      <c r="D36" s="58">
        <f>'Annexe 1'!D31</f>
        <v>80.518524765206109</v>
      </c>
      <c r="E36" s="58">
        <f>'Annexe 1'!E31</f>
        <v>105.66036539593536</v>
      </c>
      <c r="F36" s="58">
        <f>'Annexe 1'!F31</f>
        <v>116.28557297553721</v>
      </c>
      <c r="G36" s="58">
        <f>'Annexe 1'!G31</f>
        <v>78.730288991244208</v>
      </c>
      <c r="H36" s="58">
        <f>'Annexe 1'!H31</f>
        <v>131.84507841945597</v>
      </c>
      <c r="I36" s="58">
        <f>'Annexe 1'!I31</f>
        <v>163.76558904792233</v>
      </c>
      <c r="J36" s="58">
        <f>'Annexe 1'!J31</f>
        <v>157.7455083335376</v>
      </c>
      <c r="K36" s="58">
        <f>'Annexe 1'!K31</f>
        <v>138.26807711007996</v>
      </c>
      <c r="L36" s="58">
        <f>'Annexe 1'!L31</f>
        <v>130.71812753129993</v>
      </c>
      <c r="M36" s="58">
        <f>'Annexe 1'!M31</f>
        <v>109.17462912546735</v>
      </c>
      <c r="N36" s="58">
        <f>'Annexe 1'!N31</f>
        <v>116.44663548331764</v>
      </c>
      <c r="O36" s="58">
        <f>'Annexe 1'!O31</f>
        <v>118.60971463708495</v>
      </c>
      <c r="P36" s="58">
        <f>'Annexe 1'!P31</f>
        <v>116.7919505106085</v>
      </c>
      <c r="Q36" s="58">
        <f>'Annexe 1'!Q31</f>
        <v>47.126228560674846</v>
      </c>
      <c r="R36" s="58">
        <f>'Annexe 1'!R31</f>
        <v>40.191864989492906</v>
      </c>
      <c r="S36" s="58">
        <f>'Annexe 1'!S31</f>
        <v>36.031201750277255</v>
      </c>
      <c r="T36" s="58">
        <f>'Annexe 1'!T31</f>
        <v>29.06897585310864</v>
      </c>
      <c r="U36" s="58">
        <f>'Annexe 1'!U31</f>
        <v>59.183662367199439</v>
      </c>
      <c r="V36" s="58">
        <f>'Annexe 1'!V31</f>
        <v>26.016522896840836</v>
      </c>
      <c r="W36" s="58">
        <f>'Annexe 1'!W31</f>
        <v>35.420969011839496</v>
      </c>
      <c r="X36" s="58">
        <f>'Annexe 1'!X31</f>
        <v>29.06897585310864</v>
      </c>
      <c r="Y36" s="58">
        <f>'Annexe 1'!Y31</f>
        <v>48.967062428108804</v>
      </c>
      <c r="Z36" s="58">
        <f>'Annexe 1'!Z31</f>
        <v>25.759009522550283</v>
      </c>
      <c r="AA36" s="58">
        <f>'Annexe 1'!AA31</f>
        <v>11.443049082011976</v>
      </c>
      <c r="AB36" s="58">
        <f>'Annexe 1'!AB31</f>
        <v>8.0876069268311515</v>
      </c>
      <c r="AC36" s="58">
        <f>'Annexe 1'!AC31</f>
        <v>7.2221081277114845</v>
      </c>
      <c r="AD36" s="78">
        <f t="shared" ref="AD36" si="18">+SUMPRODUCT($B$34:$B$35,AD34:AD35)/(SUM($B$34:$B$35))</f>
        <v>-95.375896151741301</v>
      </c>
      <c r="AE36" s="78">
        <f t="shared" ref="AE36" si="19">+SUMPRODUCT($B$34:$B$35,AE34:AE35)/(SUM($B$34:$B$35))</f>
        <v>-0.3740073868428036</v>
      </c>
      <c r="AF36" s="27"/>
    </row>
    <row r="37" spans="1:32" ht="19.5">
      <c r="A37" s="48" t="s">
        <v>17</v>
      </c>
      <c r="B37" s="58">
        <f>'Annexe 2'!B13</f>
        <v>10000</v>
      </c>
      <c r="C37" s="58">
        <f>'Annexe 2'!C13</f>
        <v>75.405661852115685</v>
      </c>
      <c r="D37" s="58">
        <f>'Annexe 2'!D13</f>
        <v>89.482826901849094</v>
      </c>
      <c r="E37" s="58">
        <f>'Annexe 2'!E13</f>
        <v>100.16416585211263</v>
      </c>
      <c r="F37" s="58">
        <f>'Annexe 2'!F13</f>
        <v>110.31513403204735</v>
      </c>
      <c r="G37" s="58">
        <f>'Annexe 2'!G13</f>
        <v>87.212320173512211</v>
      </c>
      <c r="H37" s="58">
        <f>'Annexe 2'!H13</f>
        <v>106.39805223395885</v>
      </c>
      <c r="I37" s="58">
        <f>'Annexe 2'!I13</f>
        <v>110.13944846290187</v>
      </c>
      <c r="J37" s="58">
        <f>'Annexe 2'!J13</f>
        <v>102.61863570630908</v>
      </c>
      <c r="K37" s="58">
        <f>'Annexe 2'!K13</f>
        <v>98.934660300017953</v>
      </c>
      <c r="L37" s="58">
        <f>'Annexe 2'!L13</f>
        <v>120.13012358405165</v>
      </c>
      <c r="M37" s="58">
        <f>'Annexe 2'!M13</f>
        <v>113.23416373753366</v>
      </c>
      <c r="N37" s="58">
        <f>'Annexe 2'!N13</f>
        <v>135.51310025851265</v>
      </c>
      <c r="O37" s="58">
        <f>'Annexe 2'!O13</f>
        <v>117.53508732966959</v>
      </c>
      <c r="P37" s="58">
        <f>'Annexe 2'!P13</f>
        <v>104.61048136040289</v>
      </c>
      <c r="Q37" s="58">
        <f>'Annexe 2'!Q13</f>
        <v>150.2811858742528</v>
      </c>
      <c r="R37" s="58">
        <f>'Annexe 2'!R13</f>
        <v>171.2592640992105</v>
      </c>
      <c r="S37" s="58">
        <f>'Annexe 2'!S13</f>
        <v>118.91717153695195</v>
      </c>
      <c r="T37" s="58">
        <f>'Annexe 2'!T13</f>
        <v>160.35726234473049</v>
      </c>
      <c r="U37" s="58">
        <f>'Annexe 2'!U13</f>
        <v>160.05771974358245</v>
      </c>
      <c r="V37" s="58">
        <f>'Annexe 2'!V13</f>
        <v>179.66614391810592</v>
      </c>
      <c r="W37" s="58">
        <f>'Annexe 2'!W13</f>
        <v>147.96205656403825</v>
      </c>
      <c r="X37" s="58">
        <f>'Annexe 2'!X13</f>
        <v>177.38731207252042</v>
      </c>
      <c r="Y37" s="58">
        <f>'Annexe 2'!Y13</f>
        <v>200.17299281789693</v>
      </c>
      <c r="Z37" s="58">
        <f>'Annexe 2'!Z13</f>
        <v>211.90847086937995</v>
      </c>
      <c r="AA37" s="58">
        <f>'Annexe 2'!AA13</f>
        <v>227.75462109992179</v>
      </c>
      <c r="AB37" s="58">
        <f>'Annexe 2'!AB13</f>
        <v>270.05950125427199</v>
      </c>
      <c r="AC37" s="58">
        <f>'Annexe 2'!AC13</f>
        <v>263.51949470821285</v>
      </c>
      <c r="AD37" s="64">
        <f t="shared" si="0"/>
        <v>31.645878396764559</v>
      </c>
      <c r="AE37" s="79">
        <f t="shared" ref="AE37" si="20">+$B37*AD37/10000</f>
        <v>31.645878396764562</v>
      </c>
      <c r="AF37" s="27"/>
    </row>
    <row r="38" spans="1:32">
      <c r="A38" s="20"/>
      <c r="B38" s="20"/>
      <c r="C38" s="20"/>
      <c r="D38" s="20"/>
      <c r="E38" s="20"/>
      <c r="F38" s="20"/>
      <c r="G38" s="20"/>
      <c r="H38" s="20"/>
      <c r="I38" s="20"/>
      <c r="J38" s="20"/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E38" s="20"/>
      <c r="AF38" s="20"/>
    </row>
  </sheetData>
  <mergeCells count="12">
    <mergeCell ref="AD2:AD5"/>
    <mergeCell ref="AE2:AE5"/>
    <mergeCell ref="O5:R5"/>
    <mergeCell ref="S5:V5"/>
    <mergeCell ref="A1:E1"/>
    <mergeCell ref="A5:A6"/>
    <mergeCell ref="B5:B6"/>
    <mergeCell ref="C5:F5"/>
    <mergeCell ref="G5:J5"/>
    <mergeCell ref="K5:N5"/>
    <mergeCell ref="W5:Y5"/>
    <mergeCell ref="AA5:AB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AU56"/>
  <sheetViews>
    <sheetView tabSelected="1" zoomScale="130" zoomScaleNormal="130" workbookViewId="0">
      <selection activeCell="B6" sqref="B6:AF38"/>
    </sheetView>
  </sheetViews>
  <sheetFormatPr baseColWidth="10" defaultRowHeight="12.75"/>
  <cols>
    <col min="1" max="1" width="3.7109375" style="20" customWidth="1"/>
    <col min="2" max="2" width="48.140625" style="20" customWidth="1"/>
    <col min="3" max="3" width="17.85546875" style="20" bestFit="1" customWidth="1"/>
    <col min="4" max="8" width="6.5703125" style="20" bestFit="1" customWidth="1"/>
    <col min="9" max="9" width="7.5703125" style="20" bestFit="1" customWidth="1"/>
    <col min="10" max="10" width="6.5703125" style="20" bestFit="1" customWidth="1"/>
    <col min="11" max="11" width="7.5703125" style="20" bestFit="1" customWidth="1"/>
    <col min="12" max="12" width="9.140625" style="20" customWidth="1"/>
    <col min="13" max="13" width="9.7109375" style="20" customWidth="1"/>
    <col min="14" max="14" width="9.5703125" style="20" customWidth="1"/>
    <col min="15" max="15" width="9.42578125" style="20" customWidth="1"/>
    <col min="16" max="16" width="9.7109375" style="20" customWidth="1"/>
    <col min="17" max="17" width="10.28515625" style="20" customWidth="1"/>
    <col min="18" max="30" width="10.85546875" style="20" customWidth="1"/>
    <col min="31" max="31" width="14.28515625" style="20" customWidth="1"/>
    <col min="32" max="32" width="16" style="20" customWidth="1"/>
    <col min="33" max="253" width="11.42578125" style="20"/>
    <col min="254" max="254" width="3.7109375" style="20" customWidth="1"/>
    <col min="255" max="255" width="78.28515625" style="20" customWidth="1"/>
    <col min="256" max="256" width="20.5703125" style="20" customWidth="1"/>
    <col min="257" max="257" width="11.85546875" style="20" customWidth="1"/>
    <col min="258" max="281" width="11.42578125" style="20"/>
    <col min="282" max="282" width="11.5703125" style="20" bestFit="1" customWidth="1"/>
    <col min="283" max="509" width="11.42578125" style="20"/>
    <col min="510" max="510" width="3.7109375" style="20" customWidth="1"/>
    <col min="511" max="511" width="78.28515625" style="20" customWidth="1"/>
    <col min="512" max="512" width="20.5703125" style="20" customWidth="1"/>
    <col min="513" max="513" width="11.85546875" style="20" customWidth="1"/>
    <col min="514" max="537" width="11.42578125" style="20"/>
    <col min="538" max="538" width="11.5703125" style="20" bestFit="1" customWidth="1"/>
    <col min="539" max="765" width="11.42578125" style="20"/>
    <col min="766" max="766" width="3.7109375" style="20" customWidth="1"/>
    <col min="767" max="767" width="78.28515625" style="20" customWidth="1"/>
    <col min="768" max="768" width="20.5703125" style="20" customWidth="1"/>
    <col min="769" max="769" width="11.85546875" style="20" customWidth="1"/>
    <col min="770" max="793" width="11.42578125" style="20"/>
    <col min="794" max="794" width="11.5703125" style="20" bestFit="1" customWidth="1"/>
    <col min="795" max="1021" width="11.42578125" style="20"/>
    <col min="1022" max="1022" width="3.7109375" style="20" customWidth="1"/>
    <col min="1023" max="1023" width="78.28515625" style="20" customWidth="1"/>
    <col min="1024" max="1024" width="20.5703125" style="20" customWidth="1"/>
    <col min="1025" max="1025" width="11.85546875" style="20" customWidth="1"/>
    <col min="1026" max="1049" width="11.42578125" style="20"/>
    <col min="1050" max="1050" width="11.5703125" style="20" bestFit="1" customWidth="1"/>
    <col min="1051" max="1277" width="11.42578125" style="20"/>
    <col min="1278" max="1278" width="3.7109375" style="20" customWidth="1"/>
    <col min="1279" max="1279" width="78.28515625" style="20" customWidth="1"/>
    <col min="1280" max="1280" width="20.5703125" style="20" customWidth="1"/>
    <col min="1281" max="1281" width="11.85546875" style="20" customWidth="1"/>
    <col min="1282" max="1305" width="11.42578125" style="20"/>
    <col min="1306" max="1306" width="11.5703125" style="20" bestFit="1" customWidth="1"/>
    <col min="1307" max="1533" width="11.42578125" style="20"/>
    <col min="1534" max="1534" width="3.7109375" style="20" customWidth="1"/>
    <col min="1535" max="1535" width="78.28515625" style="20" customWidth="1"/>
    <col min="1536" max="1536" width="20.5703125" style="20" customWidth="1"/>
    <col min="1537" max="1537" width="11.85546875" style="20" customWidth="1"/>
    <col min="1538" max="1561" width="11.42578125" style="20"/>
    <col min="1562" max="1562" width="11.5703125" style="20" bestFit="1" customWidth="1"/>
    <col min="1563" max="1789" width="11.42578125" style="20"/>
    <col min="1790" max="1790" width="3.7109375" style="20" customWidth="1"/>
    <col min="1791" max="1791" width="78.28515625" style="20" customWidth="1"/>
    <col min="1792" max="1792" width="20.5703125" style="20" customWidth="1"/>
    <col min="1793" max="1793" width="11.85546875" style="20" customWidth="1"/>
    <col min="1794" max="1817" width="11.42578125" style="20"/>
    <col min="1818" max="1818" width="11.5703125" style="20" bestFit="1" customWidth="1"/>
    <col min="1819" max="2045" width="11.42578125" style="20"/>
    <col min="2046" max="2046" width="3.7109375" style="20" customWidth="1"/>
    <col min="2047" max="2047" width="78.28515625" style="20" customWidth="1"/>
    <col min="2048" max="2048" width="20.5703125" style="20" customWidth="1"/>
    <col min="2049" max="2049" width="11.85546875" style="20" customWidth="1"/>
    <col min="2050" max="2073" width="11.42578125" style="20"/>
    <col min="2074" max="2074" width="11.5703125" style="20" bestFit="1" customWidth="1"/>
    <col min="2075" max="2301" width="11.42578125" style="20"/>
    <col min="2302" max="2302" width="3.7109375" style="20" customWidth="1"/>
    <col min="2303" max="2303" width="78.28515625" style="20" customWidth="1"/>
    <col min="2304" max="2304" width="20.5703125" style="20" customWidth="1"/>
    <col min="2305" max="2305" width="11.85546875" style="20" customWidth="1"/>
    <col min="2306" max="2329" width="11.42578125" style="20"/>
    <col min="2330" max="2330" width="11.5703125" style="20" bestFit="1" customWidth="1"/>
    <col min="2331" max="2557" width="11.42578125" style="20"/>
    <col min="2558" max="2558" width="3.7109375" style="20" customWidth="1"/>
    <col min="2559" max="2559" width="78.28515625" style="20" customWidth="1"/>
    <col min="2560" max="2560" width="20.5703125" style="20" customWidth="1"/>
    <col min="2561" max="2561" width="11.85546875" style="20" customWidth="1"/>
    <col min="2562" max="2585" width="11.42578125" style="20"/>
    <col min="2586" max="2586" width="11.5703125" style="20" bestFit="1" customWidth="1"/>
    <col min="2587" max="2813" width="11.42578125" style="20"/>
    <col min="2814" max="2814" width="3.7109375" style="20" customWidth="1"/>
    <col min="2815" max="2815" width="78.28515625" style="20" customWidth="1"/>
    <col min="2816" max="2816" width="20.5703125" style="20" customWidth="1"/>
    <col min="2817" max="2817" width="11.85546875" style="20" customWidth="1"/>
    <col min="2818" max="2841" width="11.42578125" style="20"/>
    <col min="2842" max="2842" width="11.5703125" style="20" bestFit="1" customWidth="1"/>
    <col min="2843" max="3069" width="11.42578125" style="20"/>
    <col min="3070" max="3070" width="3.7109375" style="20" customWidth="1"/>
    <col min="3071" max="3071" width="78.28515625" style="20" customWidth="1"/>
    <col min="3072" max="3072" width="20.5703125" style="20" customWidth="1"/>
    <col min="3073" max="3073" width="11.85546875" style="20" customWidth="1"/>
    <col min="3074" max="3097" width="11.42578125" style="20"/>
    <col min="3098" max="3098" width="11.5703125" style="20" bestFit="1" customWidth="1"/>
    <col min="3099" max="3325" width="11.42578125" style="20"/>
    <col min="3326" max="3326" width="3.7109375" style="20" customWidth="1"/>
    <col min="3327" max="3327" width="78.28515625" style="20" customWidth="1"/>
    <col min="3328" max="3328" width="20.5703125" style="20" customWidth="1"/>
    <col min="3329" max="3329" width="11.85546875" style="20" customWidth="1"/>
    <col min="3330" max="3353" width="11.42578125" style="20"/>
    <col min="3354" max="3354" width="11.5703125" style="20" bestFit="1" customWidth="1"/>
    <col min="3355" max="3581" width="11.42578125" style="20"/>
    <col min="3582" max="3582" width="3.7109375" style="20" customWidth="1"/>
    <col min="3583" max="3583" width="78.28515625" style="20" customWidth="1"/>
    <col min="3584" max="3584" width="20.5703125" style="20" customWidth="1"/>
    <col min="3585" max="3585" width="11.85546875" style="20" customWidth="1"/>
    <col min="3586" max="3609" width="11.42578125" style="20"/>
    <col min="3610" max="3610" width="11.5703125" style="20" bestFit="1" customWidth="1"/>
    <col min="3611" max="3837" width="11.42578125" style="20"/>
    <col min="3838" max="3838" width="3.7109375" style="20" customWidth="1"/>
    <col min="3839" max="3839" width="78.28515625" style="20" customWidth="1"/>
    <col min="3840" max="3840" width="20.5703125" style="20" customWidth="1"/>
    <col min="3841" max="3841" width="11.85546875" style="20" customWidth="1"/>
    <col min="3842" max="3865" width="11.42578125" style="20"/>
    <col min="3866" max="3866" width="11.5703125" style="20" bestFit="1" customWidth="1"/>
    <col min="3867" max="4093" width="11.42578125" style="20"/>
    <col min="4094" max="4094" width="3.7109375" style="20" customWidth="1"/>
    <col min="4095" max="4095" width="78.28515625" style="20" customWidth="1"/>
    <col min="4096" max="4096" width="20.5703125" style="20" customWidth="1"/>
    <col min="4097" max="4097" width="11.85546875" style="20" customWidth="1"/>
    <col min="4098" max="4121" width="11.42578125" style="20"/>
    <col min="4122" max="4122" width="11.5703125" style="20" bestFit="1" customWidth="1"/>
    <col min="4123" max="4349" width="11.42578125" style="20"/>
    <col min="4350" max="4350" width="3.7109375" style="20" customWidth="1"/>
    <col min="4351" max="4351" width="78.28515625" style="20" customWidth="1"/>
    <col min="4352" max="4352" width="20.5703125" style="20" customWidth="1"/>
    <col min="4353" max="4353" width="11.85546875" style="20" customWidth="1"/>
    <col min="4354" max="4377" width="11.42578125" style="20"/>
    <col min="4378" max="4378" width="11.5703125" style="20" bestFit="1" customWidth="1"/>
    <col min="4379" max="4605" width="11.42578125" style="20"/>
    <col min="4606" max="4606" width="3.7109375" style="20" customWidth="1"/>
    <col min="4607" max="4607" width="78.28515625" style="20" customWidth="1"/>
    <col min="4608" max="4608" width="20.5703125" style="20" customWidth="1"/>
    <col min="4609" max="4609" width="11.85546875" style="20" customWidth="1"/>
    <col min="4610" max="4633" width="11.42578125" style="20"/>
    <col min="4634" max="4634" width="11.5703125" style="20" bestFit="1" customWidth="1"/>
    <col min="4635" max="4861" width="11.42578125" style="20"/>
    <col min="4862" max="4862" width="3.7109375" style="20" customWidth="1"/>
    <col min="4863" max="4863" width="78.28515625" style="20" customWidth="1"/>
    <col min="4864" max="4864" width="20.5703125" style="20" customWidth="1"/>
    <col min="4865" max="4865" width="11.85546875" style="20" customWidth="1"/>
    <col min="4866" max="4889" width="11.42578125" style="20"/>
    <col min="4890" max="4890" width="11.5703125" style="20" bestFit="1" customWidth="1"/>
    <col min="4891" max="5117" width="11.42578125" style="20"/>
    <col min="5118" max="5118" width="3.7109375" style="20" customWidth="1"/>
    <col min="5119" max="5119" width="78.28515625" style="20" customWidth="1"/>
    <col min="5120" max="5120" width="20.5703125" style="20" customWidth="1"/>
    <col min="5121" max="5121" width="11.85546875" style="20" customWidth="1"/>
    <col min="5122" max="5145" width="11.42578125" style="20"/>
    <col min="5146" max="5146" width="11.5703125" style="20" bestFit="1" customWidth="1"/>
    <col min="5147" max="5373" width="11.42578125" style="20"/>
    <col min="5374" max="5374" width="3.7109375" style="20" customWidth="1"/>
    <col min="5375" max="5375" width="78.28515625" style="20" customWidth="1"/>
    <col min="5376" max="5376" width="20.5703125" style="20" customWidth="1"/>
    <col min="5377" max="5377" width="11.85546875" style="20" customWidth="1"/>
    <col min="5378" max="5401" width="11.42578125" style="20"/>
    <col min="5402" max="5402" width="11.5703125" style="20" bestFit="1" customWidth="1"/>
    <col min="5403" max="5629" width="11.42578125" style="20"/>
    <col min="5630" max="5630" width="3.7109375" style="20" customWidth="1"/>
    <col min="5631" max="5631" width="78.28515625" style="20" customWidth="1"/>
    <col min="5632" max="5632" width="20.5703125" style="20" customWidth="1"/>
    <col min="5633" max="5633" width="11.85546875" style="20" customWidth="1"/>
    <col min="5634" max="5657" width="11.42578125" style="20"/>
    <col min="5658" max="5658" width="11.5703125" style="20" bestFit="1" customWidth="1"/>
    <col min="5659" max="5885" width="11.42578125" style="20"/>
    <col min="5886" max="5886" width="3.7109375" style="20" customWidth="1"/>
    <col min="5887" max="5887" width="78.28515625" style="20" customWidth="1"/>
    <col min="5888" max="5888" width="20.5703125" style="20" customWidth="1"/>
    <col min="5889" max="5889" width="11.85546875" style="20" customWidth="1"/>
    <col min="5890" max="5913" width="11.42578125" style="20"/>
    <col min="5914" max="5914" width="11.5703125" style="20" bestFit="1" customWidth="1"/>
    <col min="5915" max="6141" width="11.42578125" style="20"/>
    <col min="6142" max="6142" width="3.7109375" style="20" customWidth="1"/>
    <col min="6143" max="6143" width="78.28515625" style="20" customWidth="1"/>
    <col min="6144" max="6144" width="20.5703125" style="20" customWidth="1"/>
    <col min="6145" max="6145" width="11.85546875" style="20" customWidth="1"/>
    <col min="6146" max="6169" width="11.42578125" style="20"/>
    <col min="6170" max="6170" width="11.5703125" style="20" bestFit="1" customWidth="1"/>
    <col min="6171" max="6397" width="11.42578125" style="20"/>
    <col min="6398" max="6398" width="3.7109375" style="20" customWidth="1"/>
    <col min="6399" max="6399" width="78.28515625" style="20" customWidth="1"/>
    <col min="6400" max="6400" width="20.5703125" style="20" customWidth="1"/>
    <col min="6401" max="6401" width="11.85546875" style="20" customWidth="1"/>
    <col min="6402" max="6425" width="11.42578125" style="20"/>
    <col min="6426" max="6426" width="11.5703125" style="20" bestFit="1" customWidth="1"/>
    <col min="6427" max="6653" width="11.42578125" style="20"/>
    <col min="6654" max="6654" width="3.7109375" style="20" customWidth="1"/>
    <col min="6655" max="6655" width="78.28515625" style="20" customWidth="1"/>
    <col min="6656" max="6656" width="20.5703125" style="20" customWidth="1"/>
    <col min="6657" max="6657" width="11.85546875" style="20" customWidth="1"/>
    <col min="6658" max="6681" width="11.42578125" style="20"/>
    <col min="6682" max="6682" width="11.5703125" style="20" bestFit="1" customWidth="1"/>
    <col min="6683" max="6909" width="11.42578125" style="20"/>
    <col min="6910" max="6910" width="3.7109375" style="20" customWidth="1"/>
    <col min="6911" max="6911" width="78.28515625" style="20" customWidth="1"/>
    <col min="6912" max="6912" width="20.5703125" style="20" customWidth="1"/>
    <col min="6913" max="6913" width="11.85546875" style="20" customWidth="1"/>
    <col min="6914" max="6937" width="11.42578125" style="20"/>
    <col min="6938" max="6938" width="11.5703125" style="20" bestFit="1" customWidth="1"/>
    <col min="6939" max="7165" width="11.42578125" style="20"/>
    <col min="7166" max="7166" width="3.7109375" style="20" customWidth="1"/>
    <col min="7167" max="7167" width="78.28515625" style="20" customWidth="1"/>
    <col min="7168" max="7168" width="20.5703125" style="20" customWidth="1"/>
    <col min="7169" max="7169" width="11.85546875" style="20" customWidth="1"/>
    <col min="7170" max="7193" width="11.42578125" style="20"/>
    <col min="7194" max="7194" width="11.5703125" style="20" bestFit="1" customWidth="1"/>
    <col min="7195" max="7421" width="11.42578125" style="20"/>
    <col min="7422" max="7422" width="3.7109375" style="20" customWidth="1"/>
    <col min="7423" max="7423" width="78.28515625" style="20" customWidth="1"/>
    <col min="7424" max="7424" width="20.5703125" style="20" customWidth="1"/>
    <col min="7425" max="7425" width="11.85546875" style="20" customWidth="1"/>
    <col min="7426" max="7449" width="11.42578125" style="20"/>
    <col min="7450" max="7450" width="11.5703125" style="20" bestFit="1" customWidth="1"/>
    <col min="7451" max="7677" width="11.42578125" style="20"/>
    <col min="7678" max="7678" width="3.7109375" style="20" customWidth="1"/>
    <col min="7679" max="7679" width="78.28515625" style="20" customWidth="1"/>
    <col min="7680" max="7680" width="20.5703125" style="20" customWidth="1"/>
    <col min="7681" max="7681" width="11.85546875" style="20" customWidth="1"/>
    <col min="7682" max="7705" width="11.42578125" style="20"/>
    <col min="7706" max="7706" width="11.5703125" style="20" bestFit="1" customWidth="1"/>
    <col min="7707" max="7933" width="11.42578125" style="20"/>
    <col min="7934" max="7934" width="3.7109375" style="20" customWidth="1"/>
    <col min="7935" max="7935" width="78.28515625" style="20" customWidth="1"/>
    <col min="7936" max="7936" width="20.5703125" style="20" customWidth="1"/>
    <col min="7937" max="7937" width="11.85546875" style="20" customWidth="1"/>
    <col min="7938" max="7961" width="11.42578125" style="20"/>
    <col min="7962" max="7962" width="11.5703125" style="20" bestFit="1" customWidth="1"/>
    <col min="7963" max="8189" width="11.42578125" style="20"/>
    <col min="8190" max="8190" width="3.7109375" style="20" customWidth="1"/>
    <col min="8191" max="8191" width="78.28515625" style="20" customWidth="1"/>
    <col min="8192" max="8192" width="20.5703125" style="20" customWidth="1"/>
    <col min="8193" max="8193" width="11.85546875" style="20" customWidth="1"/>
    <col min="8194" max="8217" width="11.42578125" style="20"/>
    <col min="8218" max="8218" width="11.5703125" style="20" bestFit="1" customWidth="1"/>
    <col min="8219" max="8445" width="11.42578125" style="20"/>
    <col min="8446" max="8446" width="3.7109375" style="20" customWidth="1"/>
    <col min="8447" max="8447" width="78.28515625" style="20" customWidth="1"/>
    <col min="8448" max="8448" width="20.5703125" style="20" customWidth="1"/>
    <col min="8449" max="8449" width="11.85546875" style="20" customWidth="1"/>
    <col min="8450" max="8473" width="11.42578125" style="20"/>
    <col min="8474" max="8474" width="11.5703125" style="20" bestFit="1" customWidth="1"/>
    <col min="8475" max="8701" width="11.42578125" style="20"/>
    <col min="8702" max="8702" width="3.7109375" style="20" customWidth="1"/>
    <col min="8703" max="8703" width="78.28515625" style="20" customWidth="1"/>
    <col min="8704" max="8704" width="20.5703125" style="20" customWidth="1"/>
    <col min="8705" max="8705" width="11.85546875" style="20" customWidth="1"/>
    <col min="8706" max="8729" width="11.42578125" style="20"/>
    <col min="8730" max="8730" width="11.5703125" style="20" bestFit="1" customWidth="1"/>
    <col min="8731" max="8957" width="11.42578125" style="20"/>
    <col min="8958" max="8958" width="3.7109375" style="20" customWidth="1"/>
    <col min="8959" max="8959" width="78.28515625" style="20" customWidth="1"/>
    <col min="8960" max="8960" width="20.5703125" style="20" customWidth="1"/>
    <col min="8961" max="8961" width="11.85546875" style="20" customWidth="1"/>
    <col min="8962" max="8985" width="11.42578125" style="20"/>
    <col min="8986" max="8986" width="11.5703125" style="20" bestFit="1" customWidth="1"/>
    <col min="8987" max="9213" width="11.42578125" style="20"/>
    <col min="9214" max="9214" width="3.7109375" style="20" customWidth="1"/>
    <col min="9215" max="9215" width="78.28515625" style="20" customWidth="1"/>
    <col min="9216" max="9216" width="20.5703125" style="20" customWidth="1"/>
    <col min="9217" max="9217" width="11.85546875" style="20" customWidth="1"/>
    <col min="9218" max="9241" width="11.42578125" style="20"/>
    <col min="9242" max="9242" width="11.5703125" style="20" bestFit="1" customWidth="1"/>
    <col min="9243" max="9469" width="11.42578125" style="20"/>
    <col min="9470" max="9470" width="3.7109375" style="20" customWidth="1"/>
    <col min="9471" max="9471" width="78.28515625" style="20" customWidth="1"/>
    <col min="9472" max="9472" width="20.5703125" style="20" customWidth="1"/>
    <col min="9473" max="9473" width="11.85546875" style="20" customWidth="1"/>
    <col min="9474" max="9497" width="11.42578125" style="20"/>
    <col min="9498" max="9498" width="11.5703125" style="20" bestFit="1" customWidth="1"/>
    <col min="9499" max="9725" width="11.42578125" style="20"/>
    <col min="9726" max="9726" width="3.7109375" style="20" customWidth="1"/>
    <col min="9727" max="9727" width="78.28515625" style="20" customWidth="1"/>
    <col min="9728" max="9728" width="20.5703125" style="20" customWidth="1"/>
    <col min="9729" max="9729" width="11.85546875" style="20" customWidth="1"/>
    <col min="9730" max="9753" width="11.42578125" style="20"/>
    <col min="9754" max="9754" width="11.5703125" style="20" bestFit="1" customWidth="1"/>
    <col min="9755" max="9981" width="11.42578125" style="20"/>
    <col min="9982" max="9982" width="3.7109375" style="20" customWidth="1"/>
    <col min="9983" max="9983" width="78.28515625" style="20" customWidth="1"/>
    <col min="9984" max="9984" width="20.5703125" style="20" customWidth="1"/>
    <col min="9985" max="9985" width="11.85546875" style="20" customWidth="1"/>
    <col min="9986" max="10009" width="11.42578125" style="20"/>
    <col min="10010" max="10010" width="11.5703125" style="20" bestFit="1" customWidth="1"/>
    <col min="10011" max="10237" width="11.42578125" style="20"/>
    <col min="10238" max="10238" width="3.7109375" style="20" customWidth="1"/>
    <col min="10239" max="10239" width="78.28515625" style="20" customWidth="1"/>
    <col min="10240" max="10240" width="20.5703125" style="20" customWidth="1"/>
    <col min="10241" max="10241" width="11.85546875" style="20" customWidth="1"/>
    <col min="10242" max="10265" width="11.42578125" style="20"/>
    <col min="10266" max="10266" width="11.5703125" style="20" bestFit="1" customWidth="1"/>
    <col min="10267" max="10493" width="11.42578125" style="20"/>
    <col min="10494" max="10494" width="3.7109375" style="20" customWidth="1"/>
    <col min="10495" max="10495" width="78.28515625" style="20" customWidth="1"/>
    <col min="10496" max="10496" width="20.5703125" style="20" customWidth="1"/>
    <col min="10497" max="10497" width="11.85546875" style="20" customWidth="1"/>
    <col min="10498" max="10521" width="11.42578125" style="20"/>
    <col min="10522" max="10522" width="11.5703125" style="20" bestFit="1" customWidth="1"/>
    <col min="10523" max="10749" width="11.42578125" style="20"/>
    <col min="10750" max="10750" width="3.7109375" style="20" customWidth="1"/>
    <col min="10751" max="10751" width="78.28515625" style="20" customWidth="1"/>
    <col min="10752" max="10752" width="20.5703125" style="20" customWidth="1"/>
    <col min="10753" max="10753" width="11.85546875" style="20" customWidth="1"/>
    <col min="10754" max="10777" width="11.42578125" style="20"/>
    <col min="10778" max="10778" width="11.5703125" style="20" bestFit="1" customWidth="1"/>
    <col min="10779" max="11005" width="11.42578125" style="20"/>
    <col min="11006" max="11006" width="3.7109375" style="20" customWidth="1"/>
    <col min="11007" max="11007" width="78.28515625" style="20" customWidth="1"/>
    <col min="11008" max="11008" width="20.5703125" style="20" customWidth="1"/>
    <col min="11009" max="11009" width="11.85546875" style="20" customWidth="1"/>
    <col min="11010" max="11033" width="11.42578125" style="20"/>
    <col min="11034" max="11034" width="11.5703125" style="20" bestFit="1" customWidth="1"/>
    <col min="11035" max="11261" width="11.42578125" style="20"/>
    <col min="11262" max="11262" width="3.7109375" style="20" customWidth="1"/>
    <col min="11263" max="11263" width="78.28515625" style="20" customWidth="1"/>
    <col min="11264" max="11264" width="20.5703125" style="20" customWidth="1"/>
    <col min="11265" max="11265" width="11.85546875" style="20" customWidth="1"/>
    <col min="11266" max="11289" width="11.42578125" style="20"/>
    <col min="11290" max="11290" width="11.5703125" style="20" bestFit="1" customWidth="1"/>
    <col min="11291" max="11517" width="11.42578125" style="20"/>
    <col min="11518" max="11518" width="3.7109375" style="20" customWidth="1"/>
    <col min="11519" max="11519" width="78.28515625" style="20" customWidth="1"/>
    <col min="11520" max="11520" width="20.5703125" style="20" customWidth="1"/>
    <col min="11521" max="11521" width="11.85546875" style="20" customWidth="1"/>
    <col min="11522" max="11545" width="11.42578125" style="20"/>
    <col min="11546" max="11546" width="11.5703125" style="20" bestFit="1" customWidth="1"/>
    <col min="11547" max="11773" width="11.42578125" style="20"/>
    <col min="11774" max="11774" width="3.7109375" style="20" customWidth="1"/>
    <col min="11775" max="11775" width="78.28515625" style="20" customWidth="1"/>
    <col min="11776" max="11776" width="20.5703125" style="20" customWidth="1"/>
    <col min="11777" max="11777" width="11.85546875" style="20" customWidth="1"/>
    <col min="11778" max="11801" width="11.42578125" style="20"/>
    <col min="11802" max="11802" width="11.5703125" style="20" bestFit="1" customWidth="1"/>
    <col min="11803" max="12029" width="11.42578125" style="20"/>
    <col min="12030" max="12030" width="3.7109375" style="20" customWidth="1"/>
    <col min="12031" max="12031" width="78.28515625" style="20" customWidth="1"/>
    <col min="12032" max="12032" width="20.5703125" style="20" customWidth="1"/>
    <col min="12033" max="12033" width="11.85546875" style="20" customWidth="1"/>
    <col min="12034" max="12057" width="11.42578125" style="20"/>
    <col min="12058" max="12058" width="11.5703125" style="20" bestFit="1" customWidth="1"/>
    <col min="12059" max="12285" width="11.42578125" style="20"/>
    <col min="12286" max="12286" width="3.7109375" style="20" customWidth="1"/>
    <col min="12287" max="12287" width="78.28515625" style="20" customWidth="1"/>
    <col min="12288" max="12288" width="20.5703125" style="20" customWidth="1"/>
    <col min="12289" max="12289" width="11.85546875" style="20" customWidth="1"/>
    <col min="12290" max="12313" width="11.42578125" style="20"/>
    <col min="12314" max="12314" width="11.5703125" style="20" bestFit="1" customWidth="1"/>
    <col min="12315" max="12541" width="11.42578125" style="20"/>
    <col min="12542" max="12542" width="3.7109375" style="20" customWidth="1"/>
    <col min="12543" max="12543" width="78.28515625" style="20" customWidth="1"/>
    <col min="12544" max="12544" width="20.5703125" style="20" customWidth="1"/>
    <col min="12545" max="12545" width="11.85546875" style="20" customWidth="1"/>
    <col min="12546" max="12569" width="11.42578125" style="20"/>
    <col min="12570" max="12570" width="11.5703125" style="20" bestFit="1" customWidth="1"/>
    <col min="12571" max="12797" width="11.42578125" style="20"/>
    <col min="12798" max="12798" width="3.7109375" style="20" customWidth="1"/>
    <col min="12799" max="12799" width="78.28515625" style="20" customWidth="1"/>
    <col min="12800" max="12800" width="20.5703125" style="20" customWidth="1"/>
    <col min="12801" max="12801" width="11.85546875" style="20" customWidth="1"/>
    <col min="12802" max="12825" width="11.42578125" style="20"/>
    <col min="12826" max="12826" width="11.5703125" style="20" bestFit="1" customWidth="1"/>
    <col min="12827" max="13053" width="11.42578125" style="20"/>
    <col min="13054" max="13054" width="3.7109375" style="20" customWidth="1"/>
    <col min="13055" max="13055" width="78.28515625" style="20" customWidth="1"/>
    <col min="13056" max="13056" width="20.5703125" style="20" customWidth="1"/>
    <col min="13057" max="13057" width="11.85546875" style="20" customWidth="1"/>
    <col min="13058" max="13081" width="11.42578125" style="20"/>
    <col min="13082" max="13082" width="11.5703125" style="20" bestFit="1" customWidth="1"/>
    <col min="13083" max="13309" width="11.42578125" style="20"/>
    <col min="13310" max="13310" width="3.7109375" style="20" customWidth="1"/>
    <col min="13311" max="13311" width="78.28515625" style="20" customWidth="1"/>
    <col min="13312" max="13312" width="20.5703125" style="20" customWidth="1"/>
    <col min="13313" max="13313" width="11.85546875" style="20" customWidth="1"/>
    <col min="13314" max="13337" width="11.42578125" style="20"/>
    <col min="13338" max="13338" width="11.5703125" style="20" bestFit="1" customWidth="1"/>
    <col min="13339" max="13565" width="11.42578125" style="20"/>
    <col min="13566" max="13566" width="3.7109375" style="20" customWidth="1"/>
    <col min="13567" max="13567" width="78.28515625" style="20" customWidth="1"/>
    <col min="13568" max="13568" width="20.5703125" style="20" customWidth="1"/>
    <col min="13569" max="13569" width="11.85546875" style="20" customWidth="1"/>
    <col min="13570" max="13593" width="11.42578125" style="20"/>
    <col min="13594" max="13594" width="11.5703125" style="20" bestFit="1" customWidth="1"/>
    <col min="13595" max="13821" width="11.42578125" style="20"/>
    <col min="13822" max="13822" width="3.7109375" style="20" customWidth="1"/>
    <col min="13823" max="13823" width="78.28515625" style="20" customWidth="1"/>
    <col min="13824" max="13824" width="20.5703125" style="20" customWidth="1"/>
    <col min="13825" max="13825" width="11.85546875" style="20" customWidth="1"/>
    <col min="13826" max="13849" width="11.42578125" style="20"/>
    <col min="13850" max="13850" width="11.5703125" style="20" bestFit="1" customWidth="1"/>
    <col min="13851" max="14077" width="11.42578125" style="20"/>
    <col min="14078" max="14078" width="3.7109375" style="20" customWidth="1"/>
    <col min="14079" max="14079" width="78.28515625" style="20" customWidth="1"/>
    <col min="14080" max="14080" width="20.5703125" style="20" customWidth="1"/>
    <col min="14081" max="14081" width="11.85546875" style="20" customWidth="1"/>
    <col min="14082" max="14105" width="11.42578125" style="20"/>
    <col min="14106" max="14106" width="11.5703125" style="20" bestFit="1" customWidth="1"/>
    <col min="14107" max="14333" width="11.42578125" style="20"/>
    <col min="14334" max="14334" width="3.7109375" style="20" customWidth="1"/>
    <col min="14335" max="14335" width="78.28515625" style="20" customWidth="1"/>
    <col min="14336" max="14336" width="20.5703125" style="20" customWidth="1"/>
    <col min="14337" max="14337" width="11.85546875" style="20" customWidth="1"/>
    <col min="14338" max="14361" width="11.42578125" style="20"/>
    <col min="14362" max="14362" width="11.5703125" style="20" bestFit="1" customWidth="1"/>
    <col min="14363" max="14589" width="11.42578125" style="20"/>
    <col min="14590" max="14590" width="3.7109375" style="20" customWidth="1"/>
    <col min="14591" max="14591" width="78.28515625" style="20" customWidth="1"/>
    <col min="14592" max="14592" width="20.5703125" style="20" customWidth="1"/>
    <col min="14593" max="14593" width="11.85546875" style="20" customWidth="1"/>
    <col min="14594" max="14617" width="11.42578125" style="20"/>
    <col min="14618" max="14618" width="11.5703125" style="20" bestFit="1" customWidth="1"/>
    <col min="14619" max="14845" width="11.42578125" style="20"/>
    <col min="14846" max="14846" width="3.7109375" style="20" customWidth="1"/>
    <col min="14847" max="14847" width="78.28515625" style="20" customWidth="1"/>
    <col min="14848" max="14848" width="20.5703125" style="20" customWidth="1"/>
    <col min="14849" max="14849" width="11.85546875" style="20" customWidth="1"/>
    <col min="14850" max="14873" width="11.42578125" style="20"/>
    <col min="14874" max="14874" width="11.5703125" style="20" bestFit="1" customWidth="1"/>
    <col min="14875" max="15101" width="11.42578125" style="20"/>
    <col min="15102" max="15102" width="3.7109375" style="20" customWidth="1"/>
    <col min="15103" max="15103" width="78.28515625" style="20" customWidth="1"/>
    <col min="15104" max="15104" width="20.5703125" style="20" customWidth="1"/>
    <col min="15105" max="15105" width="11.85546875" style="20" customWidth="1"/>
    <col min="15106" max="15129" width="11.42578125" style="20"/>
    <col min="15130" max="15130" width="11.5703125" style="20" bestFit="1" customWidth="1"/>
    <col min="15131" max="15357" width="11.42578125" style="20"/>
    <col min="15358" max="15358" width="3.7109375" style="20" customWidth="1"/>
    <col min="15359" max="15359" width="78.28515625" style="20" customWidth="1"/>
    <col min="15360" max="15360" width="20.5703125" style="20" customWidth="1"/>
    <col min="15361" max="15361" width="11.85546875" style="20" customWidth="1"/>
    <col min="15362" max="15385" width="11.42578125" style="20"/>
    <col min="15386" max="15386" width="11.5703125" style="20" bestFit="1" customWidth="1"/>
    <col min="15387" max="15613" width="11.42578125" style="20"/>
    <col min="15614" max="15614" width="3.7109375" style="20" customWidth="1"/>
    <col min="15615" max="15615" width="78.28515625" style="20" customWidth="1"/>
    <col min="15616" max="15616" width="20.5703125" style="20" customWidth="1"/>
    <col min="15617" max="15617" width="11.85546875" style="20" customWidth="1"/>
    <col min="15618" max="15641" width="11.42578125" style="20"/>
    <col min="15642" max="15642" width="11.5703125" style="20" bestFit="1" customWidth="1"/>
    <col min="15643" max="15869" width="11.42578125" style="20"/>
    <col min="15870" max="15870" width="3.7109375" style="20" customWidth="1"/>
    <col min="15871" max="15871" width="78.28515625" style="20" customWidth="1"/>
    <col min="15872" max="15872" width="20.5703125" style="20" customWidth="1"/>
    <col min="15873" max="15873" width="11.85546875" style="20" customWidth="1"/>
    <col min="15874" max="15897" width="11.42578125" style="20"/>
    <col min="15898" max="15898" width="11.5703125" style="20" bestFit="1" customWidth="1"/>
    <col min="15899" max="16125" width="11.42578125" style="20"/>
    <col min="16126" max="16126" width="3.7109375" style="20" customWidth="1"/>
    <col min="16127" max="16127" width="78.28515625" style="20" customWidth="1"/>
    <col min="16128" max="16128" width="20.5703125" style="20" customWidth="1"/>
    <col min="16129" max="16129" width="11.85546875" style="20" customWidth="1"/>
    <col min="16130" max="16153" width="11.42578125" style="20"/>
    <col min="16154" max="16154" width="11.5703125" style="20" bestFit="1" customWidth="1"/>
    <col min="16155" max="16384" width="11.42578125" style="20"/>
  </cols>
  <sheetData>
    <row r="1" spans="2:39" ht="13.5" thickBot="1">
      <c r="G1" s="20" t="s">
        <v>53</v>
      </c>
    </row>
    <row r="2" spans="2:39" s="27" customFormat="1" ht="19.5" customHeight="1" thickBot="1">
      <c r="B2" s="130" t="s">
        <v>54</v>
      </c>
      <c r="C2" s="131"/>
      <c r="D2" s="131"/>
      <c r="E2" s="131"/>
      <c r="F2" s="132"/>
      <c r="G2" s="22"/>
      <c r="H2" s="23"/>
      <c r="I2" s="24"/>
      <c r="J2" s="23"/>
      <c r="K2" s="25"/>
      <c r="L2" s="23"/>
      <c r="M2" s="22"/>
      <c r="N2" s="26"/>
    </row>
    <row r="4" spans="2:39" ht="15">
      <c r="B4" s="89" t="s">
        <v>55</v>
      </c>
      <c r="C4" s="28"/>
    </row>
    <row r="5" spans="2:39" ht="3" customHeight="1" thickBot="1">
      <c r="B5" s="90"/>
    </row>
    <row r="6" spans="2:39" ht="34.5" customHeight="1" thickBot="1">
      <c r="B6" s="158" t="s">
        <v>16</v>
      </c>
      <c r="C6" s="134" t="s">
        <v>56</v>
      </c>
      <c r="D6" s="136">
        <v>2018</v>
      </c>
      <c r="E6" s="137">
        <v>2008</v>
      </c>
      <c r="F6" s="137">
        <v>2008</v>
      </c>
      <c r="G6" s="138">
        <v>2008</v>
      </c>
      <c r="H6" s="125">
        <v>2019</v>
      </c>
      <c r="I6" s="126"/>
      <c r="J6" s="126"/>
      <c r="K6" s="127"/>
      <c r="L6" s="136">
        <v>2020</v>
      </c>
      <c r="M6" s="137"/>
      <c r="N6" s="137"/>
      <c r="O6" s="138"/>
      <c r="P6" s="125">
        <v>2021</v>
      </c>
      <c r="Q6" s="126">
        <v>2011</v>
      </c>
      <c r="R6" s="126">
        <v>2011</v>
      </c>
      <c r="S6" s="127">
        <v>2011</v>
      </c>
      <c r="T6" s="128">
        <v>2022</v>
      </c>
      <c r="U6" s="129"/>
      <c r="V6" s="129"/>
      <c r="W6" s="129"/>
      <c r="X6" s="154">
        <v>2023</v>
      </c>
      <c r="Y6" s="155"/>
      <c r="Z6" s="155"/>
      <c r="AA6" s="156"/>
      <c r="AB6" s="157">
        <v>2024</v>
      </c>
      <c r="AC6" s="142"/>
      <c r="AD6" s="142"/>
      <c r="AE6" s="68" t="s">
        <v>100</v>
      </c>
      <c r="AF6" s="69" t="s">
        <v>95</v>
      </c>
      <c r="AG6" s="23"/>
      <c r="AH6" s="27"/>
      <c r="AI6" s="27"/>
      <c r="AJ6" s="23"/>
      <c r="AK6" s="27"/>
      <c r="AL6" s="27"/>
      <c r="AM6" s="23"/>
    </row>
    <row r="7" spans="2:39" ht="14.25" customHeight="1">
      <c r="B7" s="159"/>
      <c r="C7" s="135"/>
      <c r="D7" s="35" t="s">
        <v>68</v>
      </c>
      <c r="E7" s="35" t="s">
        <v>69</v>
      </c>
      <c r="F7" s="35" t="s">
        <v>70</v>
      </c>
      <c r="G7" s="35" t="s">
        <v>71</v>
      </c>
      <c r="H7" s="35" t="s">
        <v>72</v>
      </c>
      <c r="I7" s="35" t="s">
        <v>73</v>
      </c>
      <c r="J7" s="35" t="s">
        <v>74</v>
      </c>
      <c r="K7" s="35" t="s">
        <v>75</v>
      </c>
      <c r="L7" s="35" t="s">
        <v>76</v>
      </c>
      <c r="M7" s="38" t="s">
        <v>77</v>
      </c>
      <c r="N7" s="35" t="s">
        <v>78</v>
      </c>
      <c r="O7" s="35" t="s">
        <v>79</v>
      </c>
      <c r="P7" s="38" t="s">
        <v>80</v>
      </c>
      <c r="Q7" s="35" t="s">
        <v>81</v>
      </c>
      <c r="R7" s="35" t="s">
        <v>82</v>
      </c>
      <c r="S7" s="35" t="s">
        <v>83</v>
      </c>
      <c r="T7" s="38" t="s">
        <v>84</v>
      </c>
      <c r="U7" s="39" t="s">
        <v>85</v>
      </c>
      <c r="V7" s="39" t="s">
        <v>86</v>
      </c>
      <c r="W7" s="39" t="s">
        <v>90</v>
      </c>
      <c r="X7" s="39" t="s">
        <v>98</v>
      </c>
      <c r="Y7" s="38" t="s">
        <v>101</v>
      </c>
      <c r="Z7" s="38" t="s">
        <v>107</v>
      </c>
      <c r="AA7" s="98" t="s">
        <v>108</v>
      </c>
      <c r="AB7" s="38" t="s">
        <v>110</v>
      </c>
      <c r="AC7" s="38" t="s">
        <v>113</v>
      </c>
      <c r="AD7" s="38" t="s">
        <v>114</v>
      </c>
      <c r="AE7" s="63" t="s">
        <v>2</v>
      </c>
      <c r="AF7" s="63" t="s">
        <v>2</v>
      </c>
      <c r="AI7" s="21"/>
      <c r="AL7" s="21"/>
    </row>
    <row r="8" spans="2:39" ht="18" customHeight="1">
      <c r="B8" s="91" t="s">
        <v>29</v>
      </c>
      <c r="C8" s="49">
        <v>992.79208762348173</v>
      </c>
      <c r="D8" s="50">
        <v>43.255521991766756</v>
      </c>
      <c r="E8" s="50">
        <v>137.67567204257031</v>
      </c>
      <c r="F8" s="50">
        <v>107.35251275420133</v>
      </c>
      <c r="G8" s="50">
        <v>111.71629321146162</v>
      </c>
      <c r="H8" s="50">
        <v>23.713445090251071</v>
      </c>
      <c r="I8" s="50">
        <v>138.90577343558988</v>
      </c>
      <c r="J8" s="50">
        <v>107.07679749594237</v>
      </c>
      <c r="K8" s="50">
        <v>98.653551958450208</v>
      </c>
      <c r="L8" s="50">
        <v>97.947091973692409</v>
      </c>
      <c r="M8" s="51">
        <v>117.33955291998249</v>
      </c>
      <c r="N8" s="51">
        <v>36.711969597065298</v>
      </c>
      <c r="O8" s="51">
        <v>128.20970651353989</v>
      </c>
      <c r="P8" s="51">
        <v>34.766023110830602</v>
      </c>
      <c r="Q8" s="51">
        <v>77.67580088910448</v>
      </c>
      <c r="R8" s="51">
        <v>23.817350842524441</v>
      </c>
      <c r="S8" s="51">
        <v>20.252747098826053</v>
      </c>
      <c r="T8" s="51">
        <v>21.068860384154025</v>
      </c>
      <c r="U8" s="51">
        <v>24.587732451289572</v>
      </c>
      <c r="V8" s="51">
        <v>26.901951470184816</v>
      </c>
      <c r="W8" s="51">
        <v>26.767353227274079</v>
      </c>
      <c r="X8" s="55">
        <f>[8]PUBLICATION!$X$8</f>
        <v>18.818758142365393</v>
      </c>
      <c r="Y8" s="55">
        <f>'Annexe 3'!X7</f>
        <v>24.587732451289572</v>
      </c>
      <c r="Z8" s="55">
        <f>'Annexe 3'!Y7</f>
        <v>17.53008340461276</v>
      </c>
      <c r="AA8" s="55">
        <f>'Annexe 3'!Z7</f>
        <v>22.566060358025947</v>
      </c>
      <c r="AB8" s="55">
        <f>'Annexe 3'!AA7</f>
        <v>13.946905673206972</v>
      </c>
      <c r="AC8" s="55">
        <f>'Annexe 3'!AB7</f>
        <v>8.6180127100537884</v>
      </c>
      <c r="AD8" s="55">
        <f>'Annexe 3'!AC7</f>
        <v>11.142024749288543</v>
      </c>
      <c r="AE8" s="64">
        <f>((AD8/Z8)-1)*100</f>
        <v>-36.440549128495881</v>
      </c>
      <c r="AF8" s="82">
        <f>+$C8*AE8/10000</f>
        <v>-3.6177888843425476</v>
      </c>
      <c r="AI8" s="21"/>
      <c r="AL8" s="21"/>
    </row>
    <row r="9" spans="2:39" ht="15" customHeight="1">
      <c r="B9" s="91" t="s">
        <v>30</v>
      </c>
      <c r="C9" s="49">
        <v>105.45117813461772</v>
      </c>
      <c r="D9" s="50">
        <v>68.546790534518792</v>
      </c>
      <c r="E9" s="50">
        <v>80.017311693580027</v>
      </c>
      <c r="F9" s="50">
        <v>134.69185903971376</v>
      </c>
      <c r="G9" s="50">
        <v>116.74403873218743</v>
      </c>
      <c r="H9" s="50">
        <v>126.59861649165256</v>
      </c>
      <c r="I9" s="50">
        <v>128.88064559050949</v>
      </c>
      <c r="J9" s="50">
        <v>110.76235116998988</v>
      </c>
      <c r="K9" s="50">
        <v>133.5627212649178</v>
      </c>
      <c r="L9" s="50">
        <v>137.82314174927319</v>
      </c>
      <c r="M9" s="51">
        <v>84.360042904050346</v>
      </c>
      <c r="N9" s="51">
        <v>113.45400452816381</v>
      </c>
      <c r="O9" s="51">
        <v>132.28828402198013</v>
      </c>
      <c r="P9" s="51">
        <v>133.79368606508919</v>
      </c>
      <c r="Q9" s="51">
        <v>160.13752331846402</v>
      </c>
      <c r="R9" s="51">
        <v>133.95367169437606</v>
      </c>
      <c r="S9" s="51">
        <v>154.71789879959854</v>
      </c>
      <c r="T9" s="51">
        <v>140.84950186634245</v>
      </c>
      <c r="U9" s="51">
        <v>161.24041931746893</v>
      </c>
      <c r="V9" s="51">
        <v>202.62858807745508</v>
      </c>
      <c r="W9" s="51">
        <v>214.15441645673462</v>
      </c>
      <c r="X9" s="55">
        <f>[8]PUBLICATION!$X$9</f>
        <v>181.10261803659321</v>
      </c>
      <c r="Y9" s="55">
        <f>'Annexe 3'!X8</f>
        <v>182.8820263558618</v>
      </c>
      <c r="Z9" s="55">
        <f>'Annexe 3'!Y8</f>
        <v>155.56665457340119</v>
      </c>
      <c r="AA9" s="55">
        <f>'Annexe 3'!Z8</f>
        <v>209.94342983414026</v>
      </c>
      <c r="AB9" s="55">
        <f>'Annexe 3'!AA8</f>
        <v>156.18876903546996</v>
      </c>
      <c r="AC9" s="55">
        <f>'Annexe 3'!AB8</f>
        <v>118.82239636727174</v>
      </c>
      <c r="AD9" s="55">
        <f>'Annexe 3'!AC8</f>
        <v>181.84407798235662</v>
      </c>
      <c r="AE9" s="64">
        <f t="shared" ref="AE9:AE10" si="0">((AD9/Z9)-1)*100</f>
        <v>16.891424117214605</v>
      </c>
      <c r="AF9" s="82">
        <f t="shared" ref="AF9:AF11" si="1">+$C9*AE9/10000</f>
        <v>0.17812205735317752</v>
      </c>
      <c r="AI9" s="21"/>
      <c r="AL9" s="21"/>
    </row>
    <row r="10" spans="2:39" ht="26.25" customHeight="1">
      <c r="B10" s="91" t="s">
        <v>31</v>
      </c>
      <c r="C10" s="49">
        <v>204.62951007867855</v>
      </c>
      <c r="D10" s="50">
        <v>95.104718874718827</v>
      </c>
      <c r="E10" s="50">
        <v>111.11201868217358</v>
      </c>
      <c r="F10" s="50">
        <v>93.905056006864342</v>
      </c>
      <c r="G10" s="50">
        <v>99.878206436243261</v>
      </c>
      <c r="H10" s="50">
        <v>83.056757220686308</v>
      </c>
      <c r="I10" s="50">
        <v>91.765575028695437</v>
      </c>
      <c r="J10" s="50">
        <v>95.00143996482845</v>
      </c>
      <c r="K10" s="50">
        <v>98.519863620766387</v>
      </c>
      <c r="L10" s="50">
        <v>102.45134213002203</v>
      </c>
      <c r="M10" s="51">
        <v>83.517773377252084</v>
      </c>
      <c r="N10" s="51">
        <v>83.29581665710414</v>
      </c>
      <c r="O10" s="51">
        <v>92.392778862409685</v>
      </c>
      <c r="P10" s="51">
        <v>97.787448544348592</v>
      </c>
      <c r="Q10" s="51">
        <v>96.062348460339379</v>
      </c>
      <c r="R10" s="51">
        <v>72.604400234236209</v>
      </c>
      <c r="S10" s="51">
        <v>97.286271330162108</v>
      </c>
      <c r="T10" s="51">
        <v>98.964803701323021</v>
      </c>
      <c r="U10" s="51">
        <v>110.18392821779793</v>
      </c>
      <c r="V10" s="51">
        <v>99.187074962141295</v>
      </c>
      <c r="W10" s="51">
        <v>104.14073145903514</v>
      </c>
      <c r="X10" s="55">
        <f>[8]PUBLICATION!$X$10</f>
        <v>141.18335790801211</v>
      </c>
      <c r="Y10" s="55">
        <f>'Annexe 3'!X9</f>
        <v>110.18392821779793</v>
      </c>
      <c r="Z10" s="55">
        <f>'Annexe 3'!Y9</f>
        <v>161.79463025653445</v>
      </c>
      <c r="AA10" s="55">
        <f>'Annexe 3'!Z9</f>
        <v>188.60163115800259</v>
      </c>
      <c r="AB10" s="55">
        <f>'Annexe 3'!AA9</f>
        <v>118.85424112032514</v>
      </c>
      <c r="AC10" s="55">
        <f>'Annexe 3'!AB9</f>
        <v>155.21980128627862</v>
      </c>
      <c r="AD10" s="55">
        <f>'Annexe 3'!AC9</f>
        <v>249.42733903260915</v>
      </c>
      <c r="AE10" s="64">
        <f t="shared" si="0"/>
        <v>54.16292780367813</v>
      </c>
      <c r="AF10" s="82">
        <f t="shared" si="1"/>
        <v>1.1083333380893494</v>
      </c>
      <c r="AI10" s="21"/>
      <c r="AL10" s="21"/>
    </row>
    <row r="11" spans="2:39" ht="18" customHeight="1">
      <c r="B11" s="87" t="s">
        <v>5</v>
      </c>
      <c r="C11" s="42">
        <v>1302.8727758367779</v>
      </c>
      <c r="D11" s="44">
        <v>46.216424014663872</v>
      </c>
      <c r="E11" s="44">
        <v>59.427913071108023</v>
      </c>
      <c r="F11" s="44">
        <v>57.475342308571022</v>
      </c>
      <c r="G11" s="44">
        <v>48.599557949033617</v>
      </c>
      <c r="H11" s="44">
        <v>41.361181577637339</v>
      </c>
      <c r="I11" s="44">
        <v>130.69051447421197</v>
      </c>
      <c r="J11" s="44">
        <v>105.47853820522026</v>
      </c>
      <c r="K11" s="42">
        <v>101.45801339151505</v>
      </c>
      <c r="L11" s="42">
        <v>101.88199569263654</v>
      </c>
      <c r="M11" s="45">
        <v>109.35821924246984</v>
      </c>
      <c r="N11" s="45">
        <v>50.239743086758814</v>
      </c>
      <c r="O11" s="45">
        <v>122.91440087637599</v>
      </c>
      <c r="P11" s="45">
        <v>52.679228122252994</v>
      </c>
      <c r="Q11" s="45">
        <v>87.237836594950437</v>
      </c>
      <c r="R11" s="45">
        <v>40.39400760057152</v>
      </c>
      <c r="S11" s="45">
        <v>43.234915076630251</v>
      </c>
      <c r="T11" s="45">
        <v>42.997953546589677</v>
      </c>
      <c r="U11" s="45">
        <v>49.091809151406672</v>
      </c>
      <c r="V11" s="45">
        <v>52.477933165408217</v>
      </c>
      <c r="W11" s="45">
        <v>54.08626242972511</v>
      </c>
      <c r="X11" s="58">
        <f>[8]PUBLICATION!$X$36</f>
        <v>51.172210529168694</v>
      </c>
      <c r="Y11" s="58">
        <f>'Annexe 3'!X10</f>
        <v>50.843425273294898</v>
      </c>
      <c r="Z11" s="58">
        <f>'Annexe 3'!Y10</f>
        <v>51.360633414481839</v>
      </c>
      <c r="AA11" s="58">
        <f>'Annexe 3'!Z10</f>
        <v>63.809490163321541</v>
      </c>
      <c r="AB11" s="58">
        <f>'Annexe 3'!AA10</f>
        <v>41.936368193364672</v>
      </c>
      <c r="AC11" s="58">
        <f>'Annexe 3'!AB10</f>
        <v>40.562984649875851</v>
      </c>
      <c r="AD11" s="58">
        <f>'Annexe 3'!AC10</f>
        <v>62.383359269681357</v>
      </c>
      <c r="AE11" s="58">
        <f>((AD11/Z11)-1)*100</f>
        <v>21.461428963007112</v>
      </c>
      <c r="AF11" s="82">
        <f t="shared" si="1"/>
        <v>2.7961511526456899</v>
      </c>
      <c r="AG11" s="27"/>
      <c r="AH11" s="27"/>
      <c r="AI11" s="23"/>
      <c r="AJ11" s="27"/>
      <c r="AK11" s="27"/>
      <c r="AL11" s="23"/>
    </row>
    <row r="12" spans="2:39" ht="13.5" customHeight="1">
      <c r="B12" s="91" t="s">
        <v>32</v>
      </c>
      <c r="C12" s="49">
        <v>62.536960189649854</v>
      </c>
      <c r="D12" s="50">
        <v>94.837864436666521</v>
      </c>
      <c r="E12" s="50">
        <v>95.137747837309703</v>
      </c>
      <c r="F12" s="50">
        <v>97.120170307160095</v>
      </c>
      <c r="G12" s="50">
        <v>112.90421741886371</v>
      </c>
      <c r="H12" s="50">
        <v>102.03001884190736</v>
      </c>
      <c r="I12" s="50">
        <v>103.75055307440061</v>
      </c>
      <c r="J12" s="50">
        <v>100.94727913893291</v>
      </c>
      <c r="K12" s="50">
        <v>127.00748504560386</v>
      </c>
      <c r="L12" s="50">
        <v>97.245686167804422</v>
      </c>
      <c r="M12" s="51">
        <v>22.521593438467743</v>
      </c>
      <c r="N12" s="51">
        <v>30.527846938186592</v>
      </c>
      <c r="O12" s="51">
        <v>91.775521467038672</v>
      </c>
      <c r="P12" s="51">
        <v>100.58211415041647</v>
      </c>
      <c r="Q12" s="51">
        <v>102.70797179885493</v>
      </c>
      <c r="R12" s="51">
        <v>138.44762872356981</v>
      </c>
      <c r="S12" s="51">
        <v>186.16949380146849</v>
      </c>
      <c r="T12" s="51">
        <v>148.08741690491016</v>
      </c>
      <c r="U12" s="51">
        <v>170.77566093533048</v>
      </c>
      <c r="V12" s="51">
        <v>253.59714242656</v>
      </c>
      <c r="W12" s="51">
        <v>283.85321830106341</v>
      </c>
      <c r="X12" s="55">
        <f>[8]PUBLICATION!$X$11</f>
        <v>238.9162101803073</v>
      </c>
      <c r="Y12" s="51">
        <f>'Annexe 3'!X11</f>
        <v>170.77566093533048</v>
      </c>
      <c r="Z12" s="51">
        <f>'Annexe 3'!Y11</f>
        <v>347.41983440050637</v>
      </c>
      <c r="AA12" s="51">
        <f>'Annexe 3'!Z11</f>
        <v>418.90400705416306</v>
      </c>
      <c r="AB12" s="51">
        <f>'Annexe 3'!AA11</f>
        <v>252.31594963448663</v>
      </c>
      <c r="AC12" s="51">
        <f>'Annexe 3'!AB11</f>
        <v>380.87443623158998</v>
      </c>
      <c r="AD12" s="51">
        <f>'Annexe 3'!AC11</f>
        <v>370.7011787752399</v>
      </c>
      <c r="AE12" s="64">
        <f t="shared" ref="AE12:AE13" si="2">((AD12/Z12)-1)*100</f>
        <v>6.701213364777181</v>
      </c>
      <c r="AF12" s="82">
        <f t="shared" ref="AF12:AF14" si="3">+$C12*AE12/10000</f>
        <v>4.1907351341542012E-2</v>
      </c>
      <c r="AI12" s="21"/>
      <c r="AL12" s="21"/>
    </row>
    <row r="13" spans="2:39" ht="14.25" customHeight="1">
      <c r="B13" s="91" t="s">
        <v>33</v>
      </c>
      <c r="C13" s="49">
        <v>72.274402018887784</v>
      </c>
      <c r="D13" s="50">
        <v>87.126812302579793</v>
      </c>
      <c r="E13" s="50">
        <v>99.725612300937584</v>
      </c>
      <c r="F13" s="50">
        <v>104.29180740939231</v>
      </c>
      <c r="G13" s="50">
        <v>108.85576798709029</v>
      </c>
      <c r="H13" s="50">
        <v>109.04226502322523</v>
      </c>
      <c r="I13" s="50">
        <v>103.51430230470902</v>
      </c>
      <c r="J13" s="50">
        <v>117.80405991914341</v>
      </c>
      <c r="K13" s="50">
        <v>136.11804507417628</v>
      </c>
      <c r="L13" s="50">
        <v>98.734082442391653</v>
      </c>
      <c r="M13" s="51">
        <v>52.590014676937102</v>
      </c>
      <c r="N13" s="51">
        <v>64.792063625584987</v>
      </c>
      <c r="O13" s="51">
        <v>124.71414765288509</v>
      </c>
      <c r="P13" s="51">
        <v>117.16153696613692</v>
      </c>
      <c r="Q13" s="51">
        <v>142.01239893192448</v>
      </c>
      <c r="R13" s="51">
        <v>154.0718472061742</v>
      </c>
      <c r="S13" s="51">
        <v>212.75239022965619</v>
      </c>
      <c r="T13" s="51">
        <v>182.95163680245088</v>
      </c>
      <c r="U13" s="51">
        <v>187.46132527106636</v>
      </c>
      <c r="V13" s="51">
        <v>258.97142845139945</v>
      </c>
      <c r="W13" s="51">
        <v>243.51477018325249</v>
      </c>
      <c r="X13" s="60">
        <f>[8]PUBLICATION!$X$12</f>
        <v>224.52489457861398</v>
      </c>
      <c r="Y13" s="51">
        <f>'Annexe 3'!X12</f>
        <v>187.46132527106636</v>
      </c>
      <c r="Z13" s="51">
        <f>'Annexe 3'!Y12</f>
        <v>320.44610124152899</v>
      </c>
      <c r="AA13" s="51">
        <f>'Annexe 3'!Z12</f>
        <v>471.06871095414425</v>
      </c>
      <c r="AB13" s="51">
        <f>'Annexe 3'!AA12</f>
        <v>273.00055342448655</v>
      </c>
      <c r="AC13" s="51">
        <f>'Annexe 3'!AB12</f>
        <v>260.92065937621248</v>
      </c>
      <c r="AD13" s="51">
        <f>'Annexe 3'!AC12</f>
        <v>415.42129376198619</v>
      </c>
      <c r="AE13" s="64">
        <f t="shared" si="2"/>
        <v>29.63842972421493</v>
      </c>
      <c r="AF13" s="82">
        <f t="shared" si="3"/>
        <v>0.21420997850964632</v>
      </c>
      <c r="AI13" s="21"/>
      <c r="AL13" s="21"/>
    </row>
    <row r="14" spans="2:39" ht="18" customHeight="1">
      <c r="B14" s="87" t="s">
        <v>105</v>
      </c>
      <c r="C14" s="42">
        <v>134.81136220853764</v>
      </c>
      <c r="D14" s="42">
        <v>87.693806896075728</v>
      </c>
      <c r="E14" s="42">
        <v>95.017953813860913</v>
      </c>
      <c r="F14" s="42">
        <v>97.933767998203109</v>
      </c>
      <c r="G14" s="42">
        <v>105.77417461937534</v>
      </c>
      <c r="H14" s="42">
        <v>105.78938964909503</v>
      </c>
      <c r="I14" s="42">
        <v>103.62389547799157</v>
      </c>
      <c r="J14" s="42">
        <v>109.98445323831336</v>
      </c>
      <c r="K14" s="42">
        <v>131.89179351437886</v>
      </c>
      <c r="L14" s="42">
        <v>98.043637831155536</v>
      </c>
      <c r="M14" s="45">
        <v>38.641727001844565</v>
      </c>
      <c r="N14" s="45">
        <v>48.897409645346023</v>
      </c>
      <c r="O14" s="45">
        <v>109.43441513820552</v>
      </c>
      <c r="P14" s="45">
        <v>109.47059246703579</v>
      </c>
      <c r="Q14" s="45">
        <v>123.77966724944541</v>
      </c>
      <c r="R14" s="45">
        <v>146.82400760842893</v>
      </c>
      <c r="S14" s="45">
        <v>200.42098500964516</v>
      </c>
      <c r="T14" s="45">
        <v>166.77865037121055</v>
      </c>
      <c r="U14" s="45">
        <v>179.72109693120547</v>
      </c>
      <c r="V14" s="45">
        <v>256.47837812035033</v>
      </c>
      <c r="W14" s="45">
        <v>262.22716862451711</v>
      </c>
      <c r="X14" s="57">
        <f>[8]PUBLICATION!$X$37</f>
        <v>231.20080910180974</v>
      </c>
      <c r="Y14" s="57">
        <f>'Annexe 3'!X13</f>
        <v>179.72109693120547</v>
      </c>
      <c r="Z14" s="57">
        <f>'Annexe 3'!Y13</f>
        <v>332.95880973356122</v>
      </c>
      <c r="AA14" s="57">
        <f>'Annexe 3'!Z13</f>
        <v>446.870290601031</v>
      </c>
      <c r="AB14" s="57">
        <f>'Annexe 3'!AA13</f>
        <v>263.40527731005238</v>
      </c>
      <c r="AC14" s="57">
        <f>'Annexe 3'!AB13</f>
        <v>316.56540952864293</v>
      </c>
      <c r="AD14" s="57">
        <f>'Annexe 3'!AC13</f>
        <v>394.67630606371927</v>
      </c>
      <c r="AE14" s="58">
        <f>((AD14/Z14)-1)*100</f>
        <v>18.536075492204375</v>
      </c>
      <c r="AF14" s="82">
        <f t="shared" si="3"/>
        <v>0.24988735871043619</v>
      </c>
      <c r="AG14" s="27"/>
      <c r="AH14" s="27"/>
      <c r="AI14" s="23"/>
      <c r="AJ14" s="27"/>
      <c r="AK14" s="27"/>
      <c r="AL14" s="23"/>
    </row>
    <row r="15" spans="2:39" ht="25.5" customHeight="1">
      <c r="B15" s="91" t="s">
        <v>34</v>
      </c>
      <c r="C15" s="49">
        <v>57.141230894886036</v>
      </c>
      <c r="D15" s="50">
        <v>64.41919313544355</v>
      </c>
      <c r="E15" s="50">
        <v>99.655967557401951</v>
      </c>
      <c r="F15" s="50">
        <v>103.95353525280466</v>
      </c>
      <c r="G15" s="50">
        <v>131.97130405434984</v>
      </c>
      <c r="H15" s="50">
        <v>77.555271840993882</v>
      </c>
      <c r="I15" s="50">
        <v>95.207514360575871</v>
      </c>
      <c r="J15" s="50">
        <v>135.44095233484717</v>
      </c>
      <c r="K15" s="50">
        <v>205.58011974044362</v>
      </c>
      <c r="L15" s="50">
        <v>207.77624625685689</v>
      </c>
      <c r="M15" s="51">
        <v>237.3392056038771</v>
      </c>
      <c r="N15" s="51">
        <v>233.46519962899251</v>
      </c>
      <c r="O15" s="51">
        <v>328.42866705582577</v>
      </c>
      <c r="P15" s="51">
        <v>62.314411206761598</v>
      </c>
      <c r="Q15" s="51">
        <v>120.26257722677597</v>
      </c>
      <c r="R15" s="51">
        <v>105.42926522857601</v>
      </c>
      <c r="S15" s="51">
        <v>99.205412749684982</v>
      </c>
      <c r="T15" s="51">
        <v>94.078519091467911</v>
      </c>
      <c r="U15" s="51">
        <v>106.44532085063615</v>
      </c>
      <c r="V15" s="51">
        <v>110.95764132988766</v>
      </c>
      <c r="W15" s="51">
        <v>117.82754391093127</v>
      </c>
      <c r="X15" s="60">
        <f>[8]PUBLICATION!$X$13</f>
        <v>92.637938805133402</v>
      </c>
      <c r="Y15" s="60">
        <f>'Annexe 3'!X14</f>
        <v>106.44532085063615</v>
      </c>
      <c r="Z15" s="60">
        <f>'Annexe 3'!Y14</f>
        <v>106.78705149989116</v>
      </c>
      <c r="AA15" s="60">
        <f>'Annexe 3'!Z14</f>
        <v>90.922047003312912</v>
      </c>
      <c r="AB15" s="60">
        <f>'Annexe 3'!AA14</f>
        <v>68.333330811757691</v>
      </c>
      <c r="AC15" s="60">
        <f>'Annexe 3'!AB14</f>
        <v>84.31759904189262</v>
      </c>
      <c r="AD15" s="60">
        <f>'Annexe 3'!AC14</f>
        <v>74.223863458767767</v>
      </c>
      <c r="AE15" s="64">
        <f t="shared" ref="AE15:AE17" si="4">((AD15/Z15)-1)*100</f>
        <v>-30.493573503297434</v>
      </c>
      <c r="AF15" s="82">
        <f t="shared" ref="AF15:AF18" si="5">+$C15*AE15/10000</f>
        <v>-0.17424403243620976</v>
      </c>
      <c r="AI15" s="21"/>
      <c r="AL15" s="21"/>
    </row>
    <row r="16" spans="2:39" ht="21" customHeight="1">
      <c r="B16" s="91" t="s">
        <v>35</v>
      </c>
      <c r="C16" s="49">
        <v>2469.5772171013255</v>
      </c>
      <c r="D16" s="50">
        <v>91.648530604222188</v>
      </c>
      <c r="E16" s="50">
        <v>97.69930696695377</v>
      </c>
      <c r="F16" s="50">
        <v>109.42374101478657</v>
      </c>
      <c r="G16" s="50">
        <v>101.22842141403744</v>
      </c>
      <c r="H16" s="50">
        <v>112.48024073873349</v>
      </c>
      <c r="I16" s="50">
        <v>115.74103005651783</v>
      </c>
      <c r="J16" s="50">
        <v>116.07964076058123</v>
      </c>
      <c r="K16" s="50">
        <v>90.950244283068116</v>
      </c>
      <c r="L16" s="50">
        <v>111.96922588421707</v>
      </c>
      <c r="M16" s="51">
        <v>99.030695753850139</v>
      </c>
      <c r="N16" s="51">
        <v>99.827750041659257</v>
      </c>
      <c r="O16" s="51">
        <v>108.09994067431562</v>
      </c>
      <c r="P16" s="51">
        <v>209.50326673892317</v>
      </c>
      <c r="Q16" s="51">
        <v>103.49658916918267</v>
      </c>
      <c r="R16" s="51">
        <v>170.47886082961992</v>
      </c>
      <c r="S16" s="51">
        <v>183.36596419300531</v>
      </c>
      <c r="T16" s="51">
        <v>154.93181275502619</v>
      </c>
      <c r="U16" s="51">
        <v>244.64490553771685</v>
      </c>
      <c r="V16" s="51">
        <v>241.3703649548967</v>
      </c>
      <c r="W16" s="51">
        <v>193.61162264078436</v>
      </c>
      <c r="X16" s="60">
        <f>[8]PUBLICATION!$X$14</f>
        <v>233.47989690856059</v>
      </c>
      <c r="Y16" s="60">
        <f>'Annexe 3'!X15</f>
        <v>244.64490553771685</v>
      </c>
      <c r="Z16" s="60">
        <f>'Annexe 3'!Y15</f>
        <v>241.33336207385386</v>
      </c>
      <c r="AA16" s="60">
        <f>'Annexe 3'!Z15</f>
        <v>247.14613955383976</v>
      </c>
      <c r="AB16" s="60">
        <f>'Annexe 3'!AA15</f>
        <v>332.71188027222297</v>
      </c>
      <c r="AC16" s="60">
        <f>'Annexe 3'!AB15</f>
        <v>317.26289827664158</v>
      </c>
      <c r="AD16" s="60">
        <f>'Annexe 3'!AC15</f>
        <v>340.40138532760471</v>
      </c>
      <c r="AE16" s="64">
        <f t="shared" si="4"/>
        <v>41.050280989925312</v>
      </c>
      <c r="AF16" s="82">
        <f t="shared" si="5"/>
        <v>10.13768386883272</v>
      </c>
      <c r="AI16" s="21"/>
      <c r="AL16" s="21"/>
    </row>
    <row r="17" spans="2:47" ht="27" customHeight="1">
      <c r="B17" s="91" t="s">
        <v>36</v>
      </c>
      <c r="C17" s="49">
        <v>124.70106908174073</v>
      </c>
      <c r="D17" s="50">
        <v>118.13333880683297</v>
      </c>
      <c r="E17" s="50">
        <v>72.792786702399908</v>
      </c>
      <c r="F17" s="50">
        <v>100.26223726421642</v>
      </c>
      <c r="G17" s="50">
        <v>108.81163722655073</v>
      </c>
      <c r="H17" s="50">
        <v>117.68103209485756</v>
      </c>
      <c r="I17" s="50">
        <v>123.722066906534</v>
      </c>
      <c r="J17" s="50">
        <v>169.37309499509664</v>
      </c>
      <c r="K17" s="50">
        <v>152.9344582828403</v>
      </c>
      <c r="L17" s="50">
        <v>148.27903692317341</v>
      </c>
      <c r="M17" s="51">
        <v>63.007108837013817</v>
      </c>
      <c r="N17" s="51">
        <v>72.874715519745166</v>
      </c>
      <c r="O17" s="51">
        <v>136.76651791413576</v>
      </c>
      <c r="P17" s="51">
        <v>119.80025285016603</v>
      </c>
      <c r="Q17" s="51">
        <v>71.433640085777142</v>
      </c>
      <c r="R17" s="51">
        <v>44.809114233930053</v>
      </c>
      <c r="S17" s="51">
        <v>29.143366149635639</v>
      </c>
      <c r="T17" s="51">
        <v>30.987705778420878</v>
      </c>
      <c r="U17" s="51">
        <v>39.639844933724532</v>
      </c>
      <c r="V17" s="51">
        <v>39.000723903088392</v>
      </c>
      <c r="W17" s="51">
        <v>23.209551390653818</v>
      </c>
      <c r="X17" s="60">
        <f>[8]PUBLICATION!$X$15</f>
        <v>20.493393116914948</v>
      </c>
      <c r="Y17" s="60">
        <f>'Annexe 3'!X16</f>
        <v>39.639844933724532</v>
      </c>
      <c r="Z17" s="60">
        <f>'Annexe 3'!Y16</f>
        <v>6.34837659340175</v>
      </c>
      <c r="AA17" s="60">
        <f>'Annexe 3'!Z16</f>
        <v>6.34837659340175</v>
      </c>
      <c r="AB17" s="60">
        <f>'Annexe 3'!AA16</f>
        <v>2.7553421196551544</v>
      </c>
      <c r="AC17" s="60">
        <f>'Annexe 3'!AB16</f>
        <v>1.8211724227577308</v>
      </c>
      <c r="AD17" s="60">
        <f>'Annexe 3'!AC16</f>
        <v>1.8211724227577308</v>
      </c>
      <c r="AE17" s="64">
        <f t="shared" si="4"/>
        <v>-71.312785308757753</v>
      </c>
      <c r="AF17" s="82">
        <f t="shared" si="5"/>
        <v>-0.88927805671987459</v>
      </c>
      <c r="AI17" s="21"/>
      <c r="AL17" s="21"/>
    </row>
    <row r="18" spans="2:47" ht="15" customHeight="1">
      <c r="B18" s="87" t="s">
        <v>7</v>
      </c>
      <c r="C18" s="42">
        <v>2651.4195170779522</v>
      </c>
      <c r="D18" s="44">
        <v>93.69345752326285</v>
      </c>
      <c r="E18" s="44">
        <v>97.191734565053906</v>
      </c>
      <c r="F18" s="44">
        <v>109.52985133201307</v>
      </c>
      <c r="G18" s="44">
        <v>102.96801435328877</v>
      </c>
      <c r="H18" s="44">
        <v>111.97216894514297</v>
      </c>
      <c r="I18" s="44">
        <v>115.6738711128875</v>
      </c>
      <c r="J18" s="44">
        <v>119.00338777355458</v>
      </c>
      <c r="K18" s="42">
        <v>96.335883877613313</v>
      </c>
      <c r="L18" s="42">
        <v>115.74169691822426</v>
      </c>
      <c r="M18" s="45">
        <v>100.31715331871661</v>
      </c>
      <c r="N18" s="45">
        <v>101.44014525699858</v>
      </c>
      <c r="O18" s="45">
        <v>114.19652680545958</v>
      </c>
      <c r="P18" s="45">
        <v>202.11227712574558</v>
      </c>
      <c r="Q18" s="45">
        <v>102.34993741745053</v>
      </c>
      <c r="R18" s="45">
        <v>163.16648887614676</v>
      </c>
      <c r="S18" s="45">
        <v>174.29883611312681</v>
      </c>
      <c r="T18" s="45">
        <v>147.79103603962594</v>
      </c>
      <c r="U18" s="45">
        <v>232.02478096401555</v>
      </c>
      <c r="V18" s="45">
        <v>229.04200502143726</v>
      </c>
      <c r="W18" s="45">
        <v>183.96406749731025</v>
      </c>
      <c r="X18" s="58">
        <f>[8]PUBLICATION!$X$38</f>
        <v>220.42744430814523</v>
      </c>
      <c r="Y18" s="58">
        <f>'Annexe 3'!X17</f>
        <v>232.02478096401555</v>
      </c>
      <c r="Z18" s="58">
        <f>'Annexe 3'!Y17</f>
        <v>227.38195963909382</v>
      </c>
      <c r="AA18" s="58">
        <f>'Annexe 3'!Z17</f>
        <v>232.45416977443551</v>
      </c>
      <c r="AB18" s="58">
        <f>'Annexe 3'!AA17</f>
        <v>311.49575493476397</v>
      </c>
      <c r="AC18" s="58">
        <f>'Annexe 3'!AB17</f>
        <v>297.40685466026207</v>
      </c>
      <c r="AD18" s="58">
        <f>'Annexe 3'!AC17</f>
        <v>318.74090293868926</v>
      </c>
      <c r="AE18" s="58">
        <f>((AD18/Z18)-1)*100</f>
        <v>40.178624304497411</v>
      </c>
      <c r="AF18" s="82">
        <f t="shared" si="5"/>
        <v>10.6530388650287</v>
      </c>
      <c r="AI18" s="21"/>
      <c r="AL18" s="21"/>
    </row>
    <row r="19" spans="2:47" ht="15" customHeight="1">
      <c r="B19" s="91" t="s">
        <v>37</v>
      </c>
      <c r="C19" s="49">
        <v>4350.9441912696429</v>
      </c>
      <c r="D19" s="50">
        <v>71.514142688154791</v>
      </c>
      <c r="E19" s="50">
        <v>95.521191639959028</v>
      </c>
      <c r="F19" s="50">
        <v>105.64776683025069</v>
      </c>
      <c r="G19" s="50">
        <v>127.31689884163545</v>
      </c>
      <c r="H19" s="50">
        <v>81.958189205841322</v>
      </c>
      <c r="I19" s="50">
        <v>96.634314994417863</v>
      </c>
      <c r="J19" s="50">
        <v>98.257336396850249</v>
      </c>
      <c r="K19" s="50">
        <v>96.811547269277796</v>
      </c>
      <c r="L19" s="50">
        <v>86.944531066413063</v>
      </c>
      <c r="M19" s="51">
        <v>139.37105195964554</v>
      </c>
      <c r="N19" s="51">
        <v>140.74560980664899</v>
      </c>
      <c r="O19" s="51">
        <v>156.58103185851346</v>
      </c>
      <c r="P19" s="51">
        <v>96.124770447372086</v>
      </c>
      <c r="Q19" s="51">
        <v>109.07533650282738</v>
      </c>
      <c r="R19" s="51">
        <v>189.63389276723387</v>
      </c>
      <c r="S19" s="51">
        <v>210.3527767644531</v>
      </c>
      <c r="T19" s="51">
        <v>123.82419879249743</v>
      </c>
      <c r="U19" s="51">
        <v>154.44844596225786</v>
      </c>
      <c r="V19" s="51">
        <v>146.2488688627715</v>
      </c>
      <c r="W19" s="51">
        <v>211.78868432924054</v>
      </c>
      <c r="X19" s="60">
        <f>[8]PUBLICATION!$X$16</f>
        <v>140.19489661667478</v>
      </c>
      <c r="Y19" s="60">
        <f>'Annexe 3'!X18</f>
        <v>195.7156550603319</v>
      </c>
      <c r="Z19" s="60">
        <f>'Annexe 3'!Y18</f>
        <v>228.09534239437599</v>
      </c>
      <c r="AA19" s="60">
        <f>'Annexe 3'!Z18</f>
        <v>237.1347887069399</v>
      </c>
      <c r="AB19" s="60">
        <f>'Annexe 3'!AA18</f>
        <v>194.18840895630689</v>
      </c>
      <c r="AC19" s="60">
        <f>'Annexe 3'!AB18</f>
        <v>259.06620273734262</v>
      </c>
      <c r="AD19" s="60">
        <f>'Annexe 3'!AC18</f>
        <v>271.90258970053605</v>
      </c>
      <c r="AE19" s="64">
        <f t="shared" ref="AE19:AE21" si="6">((AD19/Z19)-1)*100</f>
        <v>19.205673753047314</v>
      </c>
      <c r="AF19" s="82">
        <f t="shared" ref="AF19:AF22" si="7">+$C19*AE19/10000</f>
        <v>8.3562814655241056</v>
      </c>
      <c r="AI19" s="21"/>
      <c r="AL19" s="21"/>
    </row>
    <row r="20" spans="2:47" ht="15" customHeight="1">
      <c r="B20" s="91" t="s">
        <v>38</v>
      </c>
      <c r="C20" s="49">
        <v>535.31174685303154</v>
      </c>
      <c r="D20" s="50">
        <v>116.79477822297115</v>
      </c>
      <c r="E20" s="50">
        <v>88.815035213428501</v>
      </c>
      <c r="F20" s="50">
        <v>89.121884913672474</v>
      </c>
      <c r="G20" s="50">
        <v>105.26830164992786</v>
      </c>
      <c r="H20" s="50">
        <v>135.41420113930346</v>
      </c>
      <c r="I20" s="50">
        <v>107.64074466635149</v>
      </c>
      <c r="J20" s="50">
        <v>115.1610812525944</v>
      </c>
      <c r="K20" s="50">
        <v>131.77426076599428</v>
      </c>
      <c r="L20" s="50">
        <v>133.74536287656579</v>
      </c>
      <c r="M20" s="51">
        <v>85.6440705721282</v>
      </c>
      <c r="N20" s="51">
        <v>85.707860958017065</v>
      </c>
      <c r="O20" s="51">
        <v>128.56666735477816</v>
      </c>
      <c r="P20" s="51">
        <v>151.83077914581295</v>
      </c>
      <c r="Q20" s="51">
        <v>131.79776349069473</v>
      </c>
      <c r="R20" s="51">
        <v>126.71927635069018</v>
      </c>
      <c r="S20" s="51">
        <v>146.4136404839233</v>
      </c>
      <c r="T20" s="51">
        <v>163.96386751480256</v>
      </c>
      <c r="U20" s="51">
        <v>165.33531212270387</v>
      </c>
      <c r="V20" s="51">
        <v>136.49531593580011</v>
      </c>
      <c r="W20" s="51">
        <v>143.47780296495682</v>
      </c>
      <c r="X20" s="60">
        <f>[8]PUBLICATION!$W$17</f>
        <v>143.47780296495682</v>
      </c>
      <c r="Y20" s="60">
        <f>'Annexe 3'!X19</f>
        <v>153.53352694727855</v>
      </c>
      <c r="Z20" s="60">
        <f>'Annexe 3'!Y19</f>
        <v>165.34201480698758</v>
      </c>
      <c r="AA20" s="60">
        <f>'Annexe 3'!Z19</f>
        <v>165.11241355928814</v>
      </c>
      <c r="AB20" s="60">
        <f>'Annexe 3'!AA19</f>
        <v>706.20703505583685</v>
      </c>
      <c r="AC20" s="60">
        <f>'Annexe 3'!AB19</f>
        <v>729.180075380522</v>
      </c>
      <c r="AD20" s="60">
        <f>'Annexe 3'!AC19</f>
        <v>143.47198098057643</v>
      </c>
      <c r="AE20" s="64">
        <f t="shared" si="6"/>
        <v>-13.227148496975305</v>
      </c>
      <c r="AF20" s="82">
        <f t="shared" si="7"/>
        <v>-0.70806479678003009</v>
      </c>
      <c r="AI20" s="21"/>
      <c r="AL20" s="21"/>
    </row>
    <row r="21" spans="2:47" ht="27" customHeight="1">
      <c r="B21" s="91" t="s">
        <v>39</v>
      </c>
      <c r="C21" s="49">
        <v>742.89776047085888</v>
      </c>
      <c r="D21" s="50">
        <v>60.788169380534725</v>
      </c>
      <c r="E21" s="50">
        <v>76.295015467081754</v>
      </c>
      <c r="F21" s="50">
        <v>118.31310470915741</v>
      </c>
      <c r="G21" s="50">
        <v>144.60371044322608</v>
      </c>
      <c r="H21" s="50">
        <v>63.548715824882635</v>
      </c>
      <c r="I21" s="50">
        <v>87.7599254916734</v>
      </c>
      <c r="J21" s="50">
        <v>149.19770673412421</v>
      </c>
      <c r="K21" s="50">
        <v>132.66561522356429</v>
      </c>
      <c r="L21" s="50">
        <v>76.781798404292175</v>
      </c>
      <c r="M21" s="51">
        <v>143.04089336676623</v>
      </c>
      <c r="N21" s="51">
        <v>143.04089336676623</v>
      </c>
      <c r="O21" s="51">
        <v>131.8332499399697</v>
      </c>
      <c r="P21" s="51">
        <v>36.012584114682639</v>
      </c>
      <c r="Q21" s="51">
        <v>96.264753406062425</v>
      </c>
      <c r="R21" s="51">
        <v>105.11843082268808</v>
      </c>
      <c r="S21" s="51">
        <v>195.60518130415736</v>
      </c>
      <c r="T21" s="51">
        <v>89.294413441775262</v>
      </c>
      <c r="U21" s="51">
        <v>151.80966871994977</v>
      </c>
      <c r="V21" s="51">
        <v>206.33940655017946</v>
      </c>
      <c r="W21" s="51">
        <v>237.01666538415142</v>
      </c>
      <c r="X21" s="60">
        <f>[8]PUBLICATION!$X$18</f>
        <v>111.61485333378326</v>
      </c>
      <c r="Y21" s="60">
        <f>'Annexe 3'!X20</f>
        <v>144.78942254952935</v>
      </c>
      <c r="Z21" s="60">
        <f>'Annexe 3'!Y20</f>
        <v>238.36037756518166</v>
      </c>
      <c r="AA21" s="60">
        <f>'Annexe 3'!Z20</f>
        <v>284.09528626637712</v>
      </c>
      <c r="AB21" s="60">
        <f>'Annexe 3'!AA20</f>
        <v>147.6758848746081</v>
      </c>
      <c r="AC21" s="60">
        <f>'Annexe 3'!AB20</f>
        <v>355.64875160819838</v>
      </c>
      <c r="AD21" s="60">
        <f>'Annexe 3'!AC20</f>
        <v>490.61463710879815</v>
      </c>
      <c r="AE21" s="64">
        <f t="shared" si="6"/>
        <v>105.82893940694294</v>
      </c>
      <c r="AF21" s="82">
        <f t="shared" si="7"/>
        <v>7.8620082078424138</v>
      </c>
      <c r="AI21" s="21"/>
      <c r="AL21" s="21"/>
    </row>
    <row r="22" spans="2:47" ht="18.75" customHeight="1">
      <c r="B22" s="87" t="s">
        <v>8</v>
      </c>
      <c r="C22" s="42">
        <v>5629.1536985935336</v>
      </c>
      <c r="D22" s="42">
        <v>72.667248592813991</v>
      </c>
      <c r="E22" s="42">
        <v>92.301571426301749</v>
      </c>
      <c r="F22" s="42">
        <v>105.47127565022488</v>
      </c>
      <c r="G22" s="42">
        <v>127.38078922524915</v>
      </c>
      <c r="H22" s="42">
        <v>84.612100500796473</v>
      </c>
      <c r="I22" s="42">
        <v>96.509803739198048</v>
      </c>
      <c r="J22" s="42">
        <v>106.58758686414866</v>
      </c>
      <c r="K22" s="42">
        <v>104.86815052652943</v>
      </c>
      <c r="L22" s="42">
        <v>90.053908538178902</v>
      </c>
      <c r="M22" s="45">
        <v>134.74613519754612</v>
      </c>
      <c r="N22" s="45">
        <v>135.81463901622658</v>
      </c>
      <c r="O22" s="45">
        <v>150.65092371957243</v>
      </c>
      <c r="P22" s="45">
        <v>93.489005184700972</v>
      </c>
      <c r="Q22" s="45">
        <v>109.54550106617276</v>
      </c>
      <c r="R22" s="45">
        <v>172.49716391145685</v>
      </c>
      <c r="S22" s="45">
        <v>202.32611258122469</v>
      </c>
      <c r="T22" s="45">
        <v>123.08432487045609</v>
      </c>
      <c r="U22" s="45">
        <v>155.13549873173147</v>
      </c>
      <c r="V22" s="45">
        <v>153.25168607629928</v>
      </c>
      <c r="W22" s="45">
        <v>208.62199044242334</v>
      </c>
      <c r="X22" s="57">
        <f>'Annexe 3'!W21</f>
        <v>136.7352874356655</v>
      </c>
      <c r="Y22" s="57">
        <f>'Annexe 3'!X21</f>
        <v>184.98338942992905</v>
      </c>
      <c r="Z22" s="57">
        <f>'Annexe 3'!Y21</f>
        <v>223.48244262960543</v>
      </c>
      <c r="AA22" s="57">
        <f>'Annexe 3'!Z21</f>
        <v>236.48325649061277</v>
      </c>
      <c r="AB22" s="57">
        <f>'Annexe 3'!AA21</f>
        <v>236.74108170431452</v>
      </c>
      <c r="AC22" s="57">
        <f>'Annexe 3'!AB21</f>
        <v>316.51861120897399</v>
      </c>
      <c r="AD22" s="57">
        <f>'Annexe 3'!AC21</f>
        <v>288.5534544171511</v>
      </c>
      <c r="AE22" s="57">
        <f>((AD22/Z22)-1)*100</f>
        <v>29.116833976704303</v>
      </c>
      <c r="AF22" s="82">
        <f t="shared" si="7"/>
        <v>16.390313367129888</v>
      </c>
      <c r="AG22" s="27"/>
      <c r="AH22" s="27"/>
      <c r="AI22" s="23"/>
      <c r="AJ22" s="27"/>
      <c r="AK22" s="27"/>
      <c r="AL22" s="23"/>
    </row>
    <row r="23" spans="2:47" ht="14.25" customHeight="1">
      <c r="B23" s="91" t="s">
        <v>66</v>
      </c>
      <c r="C23" s="49">
        <v>24.399811266015117</v>
      </c>
      <c r="D23" s="50">
        <v>76.688905278286228</v>
      </c>
      <c r="E23" s="50">
        <v>121.00877989242269</v>
      </c>
      <c r="F23" s="50">
        <v>116.5580290331372</v>
      </c>
      <c r="G23" s="50">
        <v>85.744285796153932</v>
      </c>
      <c r="H23" s="50">
        <v>200.2065618705586</v>
      </c>
      <c r="I23" s="50">
        <v>119.42294881560656</v>
      </c>
      <c r="J23" s="50">
        <v>115.00353298505645</v>
      </c>
      <c r="K23" s="50">
        <v>133.11847474072169</v>
      </c>
      <c r="L23" s="50">
        <v>113.85199696269565</v>
      </c>
      <c r="M23" s="51">
        <v>96.067611760084958</v>
      </c>
      <c r="N23" s="51">
        <v>96.41768087520434</v>
      </c>
      <c r="O23" s="51">
        <v>128.52828638810871</v>
      </c>
      <c r="P23" s="51">
        <v>120.25865074298041</v>
      </c>
      <c r="Q23" s="51">
        <v>117.76146130890584</v>
      </c>
      <c r="R23" s="51">
        <v>129.17499782514503</v>
      </c>
      <c r="S23" s="51">
        <v>173.78964442709017</v>
      </c>
      <c r="T23" s="51">
        <v>160.81771556534733</v>
      </c>
      <c r="U23" s="51">
        <v>154.72878705042362</v>
      </c>
      <c r="V23" s="51">
        <v>225.34980675822101</v>
      </c>
      <c r="W23" s="51">
        <v>171.14796286313685</v>
      </c>
      <c r="X23" s="51">
        <f>[8]PUBLICATION!$X$40</f>
        <v>141.59178227452651</v>
      </c>
      <c r="Y23" s="51">
        <f>'Annexe 3'!X22</f>
        <v>154.72878705042362</v>
      </c>
      <c r="Z23" s="51">
        <f>'Annexe 3'!Y22</f>
        <v>208.84734220532656</v>
      </c>
      <c r="AA23" s="51">
        <f>'Annexe 3'!Z22</f>
        <v>249.38709864195408</v>
      </c>
      <c r="AB23" s="51">
        <f>'Annexe 3'!AA22</f>
        <v>218.98809262167876</v>
      </c>
      <c r="AC23" s="51">
        <f>'Annexe 3'!AB22</f>
        <v>176.31910170229756</v>
      </c>
      <c r="AD23" s="51">
        <f>'Annexe 3'!AC22</f>
        <v>234.49858437613568</v>
      </c>
      <c r="AE23" s="64">
        <f>((AD23/Z23)-1)*100</f>
        <v>12.282292846030241</v>
      </c>
      <c r="AF23" s="82">
        <f>+$C23*AE23/10000</f>
        <v>2.9968562735706559E-2</v>
      </c>
      <c r="AI23" s="21"/>
      <c r="AL23" s="21"/>
    </row>
    <row r="24" spans="2:47" ht="15" customHeight="1">
      <c r="B24" s="87" t="s">
        <v>9</v>
      </c>
      <c r="C24" s="42">
        <v>24.399811266015117</v>
      </c>
      <c r="D24" s="65">
        <v>76.688905278286228</v>
      </c>
      <c r="E24" s="66">
        <v>121.00877989242269</v>
      </c>
      <c r="F24" s="66">
        <v>116.5580290331372</v>
      </c>
      <c r="G24" s="67">
        <v>85.744285796153932</v>
      </c>
      <c r="H24" s="65">
        <v>200.2065618705586</v>
      </c>
      <c r="I24" s="66">
        <v>119.42294881560656</v>
      </c>
      <c r="J24" s="66">
        <v>115.00353298505645</v>
      </c>
      <c r="K24" s="67">
        <v>133.11847474072169</v>
      </c>
      <c r="L24" s="65">
        <v>90.876360838685741</v>
      </c>
      <c r="M24" s="66">
        <v>69.32465701917603</v>
      </c>
      <c r="N24" s="66">
        <v>69.32465701917603</v>
      </c>
      <c r="O24" s="67">
        <v>99.586613194261531</v>
      </c>
      <c r="P24" s="65">
        <v>148.54564958745181</v>
      </c>
      <c r="Q24" s="66">
        <v>99.108377665466946</v>
      </c>
      <c r="R24" s="66">
        <v>0</v>
      </c>
      <c r="S24" s="67">
        <v>0</v>
      </c>
      <c r="T24" s="65">
        <v>0</v>
      </c>
      <c r="U24" s="66">
        <v>0</v>
      </c>
      <c r="V24" s="66">
        <v>0</v>
      </c>
      <c r="W24" s="67">
        <v>171.14796286313685</v>
      </c>
      <c r="X24" s="57">
        <f>[8]PUBLICATION!$X$40</f>
        <v>141.59178227452651</v>
      </c>
      <c r="Y24" s="57">
        <f>'Annexe 3'!X23</f>
        <v>154.72878705042362</v>
      </c>
      <c r="Z24" s="57">
        <f>'Annexe 3'!Y23</f>
        <v>208.84734220532656</v>
      </c>
      <c r="AA24" s="57">
        <f>'Annexe 3'!Z23</f>
        <v>249.38709864195408</v>
      </c>
      <c r="AB24" s="57">
        <f>'Annexe 3'!AA23</f>
        <v>218.98809262167876</v>
      </c>
      <c r="AC24" s="57">
        <f>'Annexe 3'!AB23</f>
        <v>176.31910170229756</v>
      </c>
      <c r="AD24" s="57">
        <f>'Annexe 3'!AC23</f>
        <v>234.49858437613568</v>
      </c>
      <c r="AE24" s="57">
        <f>((AD24/Z24)-1)*100</f>
        <v>12.282292846030241</v>
      </c>
      <c r="AF24" s="82">
        <f t="shared" ref="AF24" si="8">+$C24*AE24/10000</f>
        <v>2.9968562735706559E-2</v>
      </c>
      <c r="AI24" s="21"/>
      <c r="AL24" s="21"/>
    </row>
    <row r="25" spans="2:47" ht="26.25" customHeight="1">
      <c r="B25" s="91" t="s">
        <v>40</v>
      </c>
      <c r="C25" s="49">
        <v>11.793675374597225</v>
      </c>
      <c r="D25" s="50">
        <v>107.33352778347373</v>
      </c>
      <c r="E25" s="50">
        <v>95.667133618813878</v>
      </c>
      <c r="F25" s="50">
        <v>104.40221852847793</v>
      </c>
      <c r="G25" s="50">
        <v>92.597120069234478</v>
      </c>
      <c r="H25" s="50">
        <v>111.13435582661822</v>
      </c>
      <c r="I25" s="50">
        <v>95.373084381489491</v>
      </c>
      <c r="J25" s="50">
        <v>100.63283095877355</v>
      </c>
      <c r="K25" s="50">
        <v>88.325729359535472</v>
      </c>
      <c r="L25" s="50">
        <v>39.650689520068696</v>
      </c>
      <c r="M25" s="51">
        <v>56.645160899275837</v>
      </c>
      <c r="N25" s="51">
        <v>56.645160899275837</v>
      </c>
      <c r="O25" s="51">
        <v>70.849238080376793</v>
      </c>
      <c r="P25" s="51">
        <v>45.795709749464997</v>
      </c>
      <c r="Q25" s="51">
        <v>53.781395432558064</v>
      </c>
      <c r="R25" s="51">
        <v>114.36693788294542</v>
      </c>
      <c r="S25" s="51">
        <v>99.778072389266796</v>
      </c>
      <c r="T25" s="51">
        <v>45.622083465481005</v>
      </c>
      <c r="U25" s="51">
        <v>113.80033726298079</v>
      </c>
      <c r="V25" s="51">
        <v>80.032958756108684</v>
      </c>
      <c r="W25" s="51">
        <v>0</v>
      </c>
      <c r="X25" s="60">
        <f>[8]PUBLICATION!$X$20</f>
        <v>0</v>
      </c>
      <c r="Y25" s="60">
        <f>'Annexe 3'!X24</f>
        <v>0</v>
      </c>
      <c r="Z25" s="60">
        <f>'Annexe 3'!Y24</f>
        <v>0</v>
      </c>
      <c r="AA25" s="60">
        <f>'Annexe 3'!Z24</f>
        <v>0</v>
      </c>
      <c r="AB25" s="60">
        <f>'Annexe 3'!AA24</f>
        <v>0</v>
      </c>
      <c r="AC25" s="60">
        <f>'Annexe 3'!AB24</f>
        <v>597.79763365393353</v>
      </c>
      <c r="AD25" s="60">
        <f>'Annexe 3'!AC24</f>
        <v>246.84885376915685</v>
      </c>
      <c r="AE25" s="64">
        <v>0</v>
      </c>
      <c r="AF25" s="82">
        <f t="shared" ref="AF25:AF27" si="9">+$C25*AE25/10000</f>
        <v>0</v>
      </c>
      <c r="AI25" s="21"/>
      <c r="AL25" s="21"/>
    </row>
    <row r="26" spans="2:47" ht="15.75" customHeight="1">
      <c r="B26" s="91" t="s">
        <v>41</v>
      </c>
      <c r="C26" s="49">
        <v>26.568942978936199</v>
      </c>
      <c r="D26" s="50">
        <v>32.61630993954325</v>
      </c>
      <c r="E26" s="50">
        <v>80.146819240978999</v>
      </c>
      <c r="F26" s="50">
        <v>85.441786063416799</v>
      </c>
      <c r="G26" s="50">
        <v>201.79508475606099</v>
      </c>
      <c r="H26" s="50">
        <v>71.281758085978922</v>
      </c>
      <c r="I26" s="50">
        <v>108.80821351424753</v>
      </c>
      <c r="J26" s="50">
        <v>157.14491622678204</v>
      </c>
      <c r="K26" s="50">
        <v>8.6785867023702163</v>
      </c>
      <c r="L26" s="50">
        <v>55.398804854900639</v>
      </c>
      <c r="M26" s="51">
        <v>60.543170669450838</v>
      </c>
      <c r="N26" s="51">
        <v>60.543170669450838</v>
      </c>
      <c r="O26" s="51">
        <v>79.683861152447932</v>
      </c>
      <c r="P26" s="51">
        <v>77.383737032722564</v>
      </c>
      <c r="Q26" s="51">
        <v>67.716098982734962</v>
      </c>
      <c r="R26" s="51">
        <v>79.207540613755882</v>
      </c>
      <c r="S26" s="51">
        <v>69.103675130517402</v>
      </c>
      <c r="T26" s="51">
        <v>31.596658054050387</v>
      </c>
      <c r="U26" s="51">
        <v>78.815127889865678</v>
      </c>
      <c r="V26" s="51">
        <v>55.428727466688969</v>
      </c>
      <c r="W26" s="51">
        <v>52.61537407145061</v>
      </c>
      <c r="X26" s="60">
        <f>[8]PUBLICATION!$X$21</f>
        <v>70.57319975237715</v>
      </c>
      <c r="Y26" s="60">
        <f>'Annexe 3'!X25</f>
        <v>113.80033726298079</v>
      </c>
      <c r="Z26" s="60">
        <f>'Annexe 3'!Y25</f>
        <v>30.906769905326016</v>
      </c>
      <c r="AA26" s="60">
        <f>'Annexe 3'!Z25</f>
        <v>25.180030301429898</v>
      </c>
      <c r="AB26" s="60">
        <f>'Annexe 3'!AA25</f>
        <v>59.462882300795208</v>
      </c>
      <c r="AC26" s="60">
        <f>'Annexe 3'!AB25</f>
        <v>88.22701119535742</v>
      </c>
      <c r="AD26" s="60">
        <f>'Annexe 3'!AC25</f>
        <v>77.286453111760281</v>
      </c>
      <c r="AE26" s="64">
        <f t="shared" ref="AE26" si="10">((AD26/Z26)-1)*100</f>
        <v>150.06318469547307</v>
      </c>
      <c r="AF26" s="82">
        <f t="shared" si="9"/>
        <v>0.39870201974115954</v>
      </c>
      <c r="AI26" s="21"/>
      <c r="AL26" s="21"/>
    </row>
    <row r="27" spans="2:47" ht="32.25" customHeight="1">
      <c r="B27" s="87" t="s">
        <v>89</v>
      </c>
      <c r="C27" s="43">
        <v>38.362618353533421</v>
      </c>
      <c r="D27" s="42">
        <v>55.594905989261989</v>
      </c>
      <c r="E27" s="42">
        <v>85.089811632031029</v>
      </c>
      <c r="F27" s="42">
        <v>91.341608149562944</v>
      </c>
      <c r="G27" s="42">
        <v>246.25066255146456</v>
      </c>
      <c r="H27" s="42">
        <v>83.5334922157015</v>
      </c>
      <c r="I27" s="42">
        <v>104.67790233091435</v>
      </c>
      <c r="J27" s="42">
        <v>139.77161854802591</v>
      </c>
      <c r="K27" s="43">
        <v>33.164208000592275</v>
      </c>
      <c r="L27" s="43">
        <v>55.398804854900639</v>
      </c>
      <c r="M27" s="46">
        <v>60.543170669450838</v>
      </c>
      <c r="N27" s="46">
        <v>60.543170669450838</v>
      </c>
      <c r="O27" s="46">
        <v>79.683861152447932</v>
      </c>
      <c r="P27" s="46">
        <v>77.383737032722564</v>
      </c>
      <c r="Q27" s="46">
        <v>67.716098982734962</v>
      </c>
      <c r="R27" s="46">
        <v>79.207540613755882</v>
      </c>
      <c r="S27" s="46">
        <v>69.103675130517402</v>
      </c>
      <c r="T27" s="46">
        <v>31.596658054050387</v>
      </c>
      <c r="U27" s="46">
        <v>78.815127889865678</v>
      </c>
      <c r="V27" s="46">
        <v>55.428727466688969</v>
      </c>
      <c r="W27" s="46">
        <v>69.774365231891849</v>
      </c>
      <c r="X27" s="57">
        <f>[8]PUBLICATION!$X$41</f>
        <v>48.877146569670458</v>
      </c>
      <c r="Y27" s="57">
        <f>'Annexe 3'!X26</f>
        <v>78.815127889865678</v>
      </c>
      <c r="Z27" s="57">
        <f>'Annexe 3'!Y26</f>
        <v>21.405217957498323</v>
      </c>
      <c r="AA27" s="57">
        <f>'Annexe 3'!Z26</f>
        <v>17.439028356232033</v>
      </c>
      <c r="AB27" s="57">
        <f>'Annexe 3'!AA26</f>
        <v>41.182432196198292</v>
      </c>
      <c r="AC27" s="57">
        <f>'Annexe 3'!AB26</f>
        <v>244.88238978096328</v>
      </c>
      <c r="AD27" s="57">
        <f>'Annexe 3'!AC26</f>
        <v>129.41438376189893</v>
      </c>
      <c r="AE27" s="57">
        <f>((AD27/Z27)-1)*100</f>
        <v>504.59269332767815</v>
      </c>
      <c r="AF27" s="82">
        <f t="shared" si="9"/>
        <v>1.9357496918111246</v>
      </c>
      <c r="AG27" s="27"/>
      <c r="AH27" s="27"/>
      <c r="AI27" s="23"/>
      <c r="AJ27" s="27"/>
      <c r="AK27" s="27"/>
      <c r="AL27" s="23"/>
    </row>
    <row r="28" spans="2:47" ht="13.5" customHeight="1">
      <c r="B28" s="91" t="s">
        <v>42</v>
      </c>
      <c r="C28" s="49">
        <v>9.3388320483722644</v>
      </c>
      <c r="D28" s="50">
        <v>96.266183354927179</v>
      </c>
      <c r="E28" s="50">
        <v>108.81978797771657</v>
      </c>
      <c r="F28" s="50">
        <v>102.70587593305891</v>
      </c>
      <c r="G28" s="50">
        <v>92.208152734297357</v>
      </c>
      <c r="H28" s="50">
        <v>365.89130209892278</v>
      </c>
      <c r="I28" s="50">
        <v>50.769299410048347</v>
      </c>
      <c r="J28" s="50">
        <v>105.21939760788609</v>
      </c>
      <c r="K28" s="50">
        <v>90.641618249333575</v>
      </c>
      <c r="L28" s="50">
        <v>107.42553197108417</v>
      </c>
      <c r="M28" s="51">
        <v>111.24512790956356</v>
      </c>
      <c r="N28" s="51">
        <v>102.17690725107059</v>
      </c>
      <c r="O28" s="51">
        <v>105.03672436407152</v>
      </c>
      <c r="P28" s="51">
        <v>109.09231616562056</v>
      </c>
      <c r="Q28" s="51">
        <v>99.038760464322905</v>
      </c>
      <c r="R28" s="51">
        <v>102.31715091745473</v>
      </c>
      <c r="S28" s="51">
        <v>112.43620442686765</v>
      </c>
      <c r="T28" s="51">
        <v>106.82001380500732</v>
      </c>
      <c r="U28" s="51">
        <v>106.58084623636935</v>
      </c>
      <c r="V28" s="51">
        <v>102.90139735573156</v>
      </c>
      <c r="W28" s="51">
        <v>100.11609825161437</v>
      </c>
      <c r="X28" s="60">
        <f>[8]PUBLICATION!$X$22</f>
        <v>128.00665389694325</v>
      </c>
      <c r="Y28" s="60">
        <f>'Annexe 3'!X27</f>
        <v>82.409370494337224</v>
      </c>
      <c r="Z28" s="60">
        <f>'Annexe 3'!Y27</f>
        <v>0</v>
      </c>
      <c r="AA28" s="60">
        <f>'Annexe 3'!Z27</f>
        <v>0</v>
      </c>
      <c r="AB28" s="60">
        <f>'Annexe 3'!AA27</f>
        <v>0</v>
      </c>
      <c r="AC28" s="60">
        <f>'Annexe 3'!AB27</f>
        <v>0</v>
      </c>
      <c r="AD28" s="60">
        <f>'Annexe 3'!AC27</f>
        <v>0</v>
      </c>
      <c r="AE28" s="64">
        <v>0</v>
      </c>
      <c r="AF28" s="82">
        <f t="shared" ref="AF28:AF30" si="11">+$C28*AE28/10000</f>
        <v>0</v>
      </c>
      <c r="AI28" s="21"/>
      <c r="AL28" s="21"/>
    </row>
    <row r="29" spans="2:47" ht="15.75" customHeight="1">
      <c r="B29" s="91" t="s">
        <v>43</v>
      </c>
      <c r="C29" s="49">
        <v>160.75701284572133</v>
      </c>
      <c r="D29" s="50">
        <v>92.073422851201656</v>
      </c>
      <c r="E29" s="50">
        <v>99.930615283918385</v>
      </c>
      <c r="F29" s="50">
        <v>102.98267821522448</v>
      </c>
      <c r="G29" s="50">
        <v>105.01328364965543</v>
      </c>
      <c r="H29" s="50">
        <v>97.063667170849385</v>
      </c>
      <c r="I29" s="50">
        <v>95.369711631767331</v>
      </c>
      <c r="J29" s="50">
        <v>105.08802554838009</v>
      </c>
      <c r="K29" s="50">
        <v>105.06261033286911</v>
      </c>
      <c r="L29" s="50">
        <v>105.33881739692579</v>
      </c>
      <c r="M29" s="51">
        <v>109.94405517880143</v>
      </c>
      <c r="N29" s="51">
        <v>101.37371023126408</v>
      </c>
      <c r="O29" s="51">
        <v>104.6928023731877</v>
      </c>
      <c r="P29" s="51">
        <v>110.49938867788026</v>
      </c>
      <c r="Q29" s="51">
        <v>98.836624626509959</v>
      </c>
      <c r="R29" s="51">
        <v>102.08945455457327</v>
      </c>
      <c r="S29" s="51">
        <v>110.94779113584971</v>
      </c>
      <c r="T29" s="51">
        <v>108.19088898229906</v>
      </c>
      <c r="U29" s="51">
        <v>105.253751195002</v>
      </c>
      <c r="V29" s="51">
        <v>102.3672494651334</v>
      </c>
      <c r="W29" s="51">
        <v>98.450235402911844</v>
      </c>
      <c r="X29" s="60">
        <f>[8]PUBLICATION!$X$23</f>
        <v>117.57976286216173</v>
      </c>
      <c r="Y29" s="60">
        <f>'Annexe 3'!X28</f>
        <v>106.58084623636935</v>
      </c>
      <c r="Z29" s="60">
        <f>'Annexe 3'!Y28</f>
        <v>124.25909269450493</v>
      </c>
      <c r="AA29" s="60">
        <f>'Annexe 3'!Z28</f>
        <v>125.32012121728415</v>
      </c>
      <c r="AB29" s="60">
        <f>'Annexe 3'!AA28</f>
        <v>130.45520969679995</v>
      </c>
      <c r="AC29" s="60">
        <f>'Annexe 3'!AB28</f>
        <v>124.29513640483501</v>
      </c>
      <c r="AD29" s="60">
        <f>'Annexe 3'!AC28</f>
        <v>118.23057205520091</v>
      </c>
      <c r="AE29" s="64">
        <f t="shared" ref="AE29" si="12">((AD29/Z29)-1)*100</f>
        <v>-4.8515730387033607</v>
      </c>
      <c r="AF29" s="82">
        <f t="shared" si="11"/>
        <v>-7.7992438930479149E-2</v>
      </c>
      <c r="AI29" s="21"/>
      <c r="AL29" s="21"/>
    </row>
    <row r="30" spans="2:47" ht="32.25" customHeight="1">
      <c r="B30" s="87" t="s">
        <v>11</v>
      </c>
      <c r="C30" s="42">
        <v>170.0958448940936</v>
      </c>
      <c r="D30" s="44">
        <v>94.169803103064424</v>
      </c>
      <c r="E30" s="44">
        <v>104.37520163081749</v>
      </c>
      <c r="F30" s="44">
        <v>102.8442770741417</v>
      </c>
      <c r="G30" s="44">
        <v>98.610718191976389</v>
      </c>
      <c r="H30" s="44">
        <v>111.8232054424488</v>
      </c>
      <c r="I30" s="44">
        <v>92.920999499580105</v>
      </c>
      <c r="J30" s="44">
        <v>105.09523831480797</v>
      </c>
      <c r="K30" s="42">
        <v>104.27084952811283</v>
      </c>
      <c r="L30" s="42">
        <v>105.33881739692579</v>
      </c>
      <c r="M30" s="45">
        <v>109.94405517880143</v>
      </c>
      <c r="N30" s="45">
        <v>101.37371023126408</v>
      </c>
      <c r="O30" s="45">
        <v>104.6928023731877</v>
      </c>
      <c r="P30" s="45">
        <v>110.49938867788026</v>
      </c>
      <c r="Q30" s="45">
        <v>98.836624626509959</v>
      </c>
      <c r="R30" s="45">
        <v>102.08945455457327</v>
      </c>
      <c r="S30" s="45">
        <v>110.94779113584971</v>
      </c>
      <c r="T30" s="45">
        <v>108.19088898229906</v>
      </c>
      <c r="U30" s="45">
        <v>105.253751195002</v>
      </c>
      <c r="V30" s="45">
        <v>102.3672494651334</v>
      </c>
      <c r="W30" s="45">
        <v>119.89914104893558</v>
      </c>
      <c r="X30" s="58">
        <v>118.15223413105799</v>
      </c>
      <c r="Y30" s="58">
        <f>'Annexe 3'!X29</f>
        <v>105.253751195002</v>
      </c>
      <c r="Z30" s="58">
        <f>'Annexe 3'!Y29</f>
        <v>117.43685198733408</v>
      </c>
      <c r="AA30" s="58">
        <f>'Annexe 3'!Z29</f>
        <v>118.43962648763006</v>
      </c>
      <c r="AB30" s="58">
        <f>'Annexe 3'!AA29</f>
        <v>123.29278139673097</v>
      </c>
      <c r="AC30" s="58">
        <f>'Annexe 3'!AB29</f>
        <v>117.47091677714802</v>
      </c>
      <c r="AD30" s="58">
        <f>'Annexe 3'!AC29</f>
        <v>111.73931733881462</v>
      </c>
      <c r="AE30" s="57">
        <f>((AD30/Z30)-1)*100</f>
        <v>-4.85157303870335</v>
      </c>
      <c r="AF30" s="82">
        <f t="shared" si="11"/>
        <v>-8.2523241508365139E-2</v>
      </c>
      <c r="AG30" s="27"/>
      <c r="AH30" s="27"/>
      <c r="AI30" s="23"/>
      <c r="AJ30" s="27"/>
      <c r="AK30" s="27"/>
      <c r="AL30" s="23"/>
    </row>
    <row r="31" spans="2:47" s="64" customFormat="1" ht="20.25" customHeight="1">
      <c r="B31" s="103" t="s">
        <v>46</v>
      </c>
      <c r="C31" s="64">
        <v>0.58426127629192326</v>
      </c>
      <c r="D31" s="64">
        <v>0</v>
      </c>
      <c r="E31" s="64">
        <v>0</v>
      </c>
      <c r="F31" s="64">
        <v>159.67162052797491</v>
      </c>
      <c r="G31" s="64">
        <v>240.32837947202506</v>
      </c>
      <c r="H31" s="64">
        <v>250.58320059397843</v>
      </c>
      <c r="I31" s="64">
        <v>2063.2058631419059</v>
      </c>
      <c r="J31" s="64">
        <v>685.89371212172739</v>
      </c>
      <c r="K31" s="64">
        <v>2337.0249214873943</v>
      </c>
      <c r="L31" s="64">
        <v>1320.1512977310958</v>
      </c>
      <c r="M31" s="64">
        <v>173.46577010066113</v>
      </c>
      <c r="N31" s="64">
        <v>261.5295673894567</v>
      </c>
      <c r="O31" s="64">
        <v>345.56450472278101</v>
      </c>
      <c r="P31" s="64">
        <v>0</v>
      </c>
      <c r="Q31" s="64">
        <v>688.19143602248926</v>
      </c>
      <c r="R31" s="64">
        <v>1880.1535567888384</v>
      </c>
      <c r="S31" s="64">
        <v>1043.3635595653502</v>
      </c>
      <c r="T31" s="64">
        <v>1384.9899411807203</v>
      </c>
      <c r="U31" s="64">
        <v>1458.923509704437</v>
      </c>
      <c r="V31" s="64">
        <v>0</v>
      </c>
      <c r="W31" s="64">
        <v>422.8341062129706</v>
      </c>
      <c r="X31" s="64">
        <f>[8]PUBLICATION!$X$43</f>
        <v>980.73857586516147</v>
      </c>
      <c r="Y31" s="64">
        <f>'Annexe 3'!X29</f>
        <v>105.253751195002</v>
      </c>
      <c r="Z31" s="64">
        <f>'Annexe 3'!Y29</f>
        <v>117.43685198733408</v>
      </c>
      <c r="AA31" s="64">
        <f>'Annexe 3'!Z29</f>
        <v>118.43962648763006</v>
      </c>
      <c r="AB31" s="64">
        <f>'Annexe 3'!AA29</f>
        <v>123.29278139673097</v>
      </c>
      <c r="AC31" s="64">
        <f>'Annexe 3'!AB29</f>
        <v>117.47091677714802</v>
      </c>
      <c r="AD31" s="64">
        <f>'Annexe 3'!AC29</f>
        <v>111.73931733881462</v>
      </c>
      <c r="AE31" s="64">
        <f>((AD31/Z31)-1)*100</f>
        <v>-4.85157303870335</v>
      </c>
      <c r="AF31" s="64">
        <f t="shared" ref="AF31:AF34" si="13">+$C31*AE31/10000</f>
        <v>-2.8345862556163032E-4</v>
      </c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AR31" s="20"/>
      <c r="AS31" s="20"/>
      <c r="AT31" s="20"/>
      <c r="AU31" s="20"/>
    </row>
    <row r="32" spans="2:47" ht="0.75" customHeight="1">
      <c r="B32" s="86" t="s">
        <v>46</v>
      </c>
      <c r="C32" s="42">
        <v>0.58426127629192326</v>
      </c>
      <c r="D32" s="37">
        <v>0</v>
      </c>
      <c r="E32" s="37">
        <v>0</v>
      </c>
      <c r="F32" s="37">
        <v>159.67162052797491</v>
      </c>
      <c r="G32" s="37">
        <v>240.32837947202506</v>
      </c>
      <c r="H32" s="37">
        <v>250.58320059397843</v>
      </c>
      <c r="I32" s="37">
        <v>2063.2058631419059</v>
      </c>
      <c r="J32" s="37">
        <v>685.89371212172739</v>
      </c>
      <c r="K32" s="36">
        <v>2337.0249214873943</v>
      </c>
      <c r="L32" s="45">
        <v>143.77655099067175</v>
      </c>
      <c r="M32" s="45">
        <v>135.6182505277246</v>
      </c>
      <c r="N32" s="45">
        <v>112.36169587767661</v>
      </c>
      <c r="O32" s="45">
        <v>120.61166303149912</v>
      </c>
      <c r="P32" s="45">
        <v>123.7696292921116</v>
      </c>
      <c r="Q32" s="45">
        <v>122.24046705010969</v>
      </c>
      <c r="R32" s="45">
        <v>47.425262620292152</v>
      </c>
      <c r="S32" s="45">
        <v>36.362205233348071</v>
      </c>
      <c r="T32" s="45">
        <v>35.356612554007036</v>
      </c>
      <c r="U32" s="45">
        <v>25.88858407140313</v>
      </c>
      <c r="V32" s="45">
        <v>53.139248347835967</v>
      </c>
      <c r="W32" s="45">
        <v>15.282316724855988</v>
      </c>
      <c r="X32" s="45"/>
      <c r="Y32" s="45">
        <v>1000.5201155194605</v>
      </c>
      <c r="Z32" s="45">
        <v>1001.52011551946</v>
      </c>
      <c r="AA32" s="45">
        <v>1002.52011551946</v>
      </c>
      <c r="AB32" s="45">
        <v>1003.52011551946</v>
      </c>
      <c r="AC32" s="45">
        <v>1004.52011551946</v>
      </c>
      <c r="AD32" s="45">
        <v>1005.52011551946</v>
      </c>
      <c r="AE32" s="64">
        <f t="shared" ref="AE31:AE34" si="14">((AC32/Y32)-1)*100</f>
        <v>0.39979206194395989</v>
      </c>
      <c r="AF32" s="82">
        <f t="shared" si="13"/>
        <v>2.3358302036275763E-5</v>
      </c>
      <c r="AG32" s="21"/>
      <c r="AJ32" s="21"/>
      <c r="AM32" s="21"/>
    </row>
    <row r="33" spans="2:38" ht="18.75" customHeight="1">
      <c r="B33" s="91" t="s">
        <v>67</v>
      </c>
      <c r="C33" s="49">
        <v>5.9283168819244256</v>
      </c>
      <c r="D33" s="50">
        <v>84.00819851083719</v>
      </c>
      <c r="E33" s="50">
        <v>86.047121630909643</v>
      </c>
      <c r="F33" s="50">
        <v>136.21686975168234</v>
      </c>
      <c r="G33" s="50">
        <v>93.727810106570843</v>
      </c>
      <c r="H33" s="50">
        <v>33.895275536830901</v>
      </c>
      <c r="I33" s="50">
        <v>40.854229911389751</v>
      </c>
      <c r="J33" s="50">
        <v>39.18229352536369</v>
      </c>
      <c r="K33" s="50">
        <v>28.240396573752403</v>
      </c>
      <c r="L33" s="50">
        <v>22.258648801762813</v>
      </c>
      <c r="M33" s="50">
        <v>19.350827763203082</v>
      </c>
      <c r="N33" s="50">
        <v>19.350827763203082</v>
      </c>
      <c r="O33" s="50">
        <v>47.122652799645188</v>
      </c>
      <c r="P33" s="50">
        <v>14.527146554146345</v>
      </c>
      <c r="Q33" s="50">
        <v>17.446790238391834</v>
      </c>
      <c r="R33" s="50">
        <v>17.446790238391834</v>
      </c>
      <c r="S33" s="50">
        <v>17.56169458135199</v>
      </c>
      <c r="T33" s="50">
        <v>12.786006261572727</v>
      </c>
      <c r="U33" s="50">
        <v>20.404773254045679</v>
      </c>
      <c r="V33" s="50">
        <v>20.299864394127706</v>
      </c>
      <c r="W33" s="50">
        <v>19.413102828104389</v>
      </c>
      <c r="X33" s="13">
        <f>[8]PUBLICATION!$X$44</f>
        <v>22.043857624864096</v>
      </c>
      <c r="Y33" s="13">
        <f>'Annexe 3'!X31</f>
        <v>1458.923509704437</v>
      </c>
      <c r="Z33" s="13">
        <f>'Annexe 3'!Y31</f>
        <v>1560.8703207221336</v>
      </c>
      <c r="AA33" s="13">
        <f>'Annexe 3'!Z31</f>
        <v>59.137637232583302</v>
      </c>
      <c r="AB33" s="13">
        <f>'Annexe 3'!AA31</f>
        <v>450.43167025484286</v>
      </c>
      <c r="AC33" s="13">
        <f>'Annexe 3'!AB31</f>
        <v>1054.5044004808678</v>
      </c>
      <c r="AD33" s="13">
        <f>'Annexe 3'!AC31</f>
        <v>1972.2539413510369</v>
      </c>
      <c r="AE33" s="64">
        <f>((AD33/Z33)-1)*100</f>
        <v>26.356040932252299</v>
      </c>
      <c r="AF33" s="82">
        <f t="shared" si="13"/>
        <v>1.5624696239936247E-2</v>
      </c>
      <c r="AI33" s="21"/>
      <c r="AL33" s="21"/>
    </row>
    <row r="34" spans="2:38" ht="32.25" customHeight="1">
      <c r="B34" s="87" t="s">
        <v>13</v>
      </c>
      <c r="C34" s="42">
        <v>5.9283168819244256</v>
      </c>
      <c r="D34" s="45">
        <v>84.00819851083719</v>
      </c>
      <c r="E34" s="45">
        <v>86.047121630909643</v>
      </c>
      <c r="F34" s="45">
        <v>136.21686975168234</v>
      </c>
      <c r="G34" s="45">
        <v>93.727810106570843</v>
      </c>
      <c r="H34" s="45">
        <v>33.895275536830901</v>
      </c>
      <c r="I34" s="45">
        <v>40.854229911389751</v>
      </c>
      <c r="J34" s="45">
        <v>39.18229352536369</v>
      </c>
      <c r="K34" s="45">
        <v>28.240396573752403</v>
      </c>
      <c r="L34" s="45">
        <v>22.258648801762813</v>
      </c>
      <c r="M34" s="45">
        <v>19.350827763203082</v>
      </c>
      <c r="N34" s="45">
        <v>19.350827763203082</v>
      </c>
      <c r="O34" s="45">
        <v>47.122652799645188</v>
      </c>
      <c r="P34" s="45">
        <v>14.527146554146345</v>
      </c>
      <c r="Q34" s="45">
        <v>17.446790238391834</v>
      </c>
      <c r="R34" s="45">
        <v>17.446790238391834</v>
      </c>
      <c r="S34" s="45">
        <v>17.56169458135199</v>
      </c>
      <c r="T34" s="45">
        <v>12.786006261572727</v>
      </c>
      <c r="U34" s="45">
        <v>20.404773254045679</v>
      </c>
      <c r="V34" s="45">
        <v>20.299864394127706</v>
      </c>
      <c r="W34" s="45">
        <v>19.413102828104389</v>
      </c>
      <c r="X34" s="45">
        <f>[8]PUBLICATION!$X$44</f>
        <v>22.043857624864096</v>
      </c>
      <c r="Y34" s="45">
        <v>18.239570950738631</v>
      </c>
      <c r="Z34" s="45">
        <v>18.239570950738631</v>
      </c>
      <c r="AA34" s="45">
        <v>18.239570950738631</v>
      </c>
      <c r="AB34" s="58">
        <f>'Annexe 3'!AA33</f>
        <v>33.368380501676207</v>
      </c>
      <c r="AC34" s="58">
        <f>'Annexe 3'!AB33</f>
        <v>25.496330494497965</v>
      </c>
      <c r="AD34" s="58">
        <f>'Annexe 3'!AC33</f>
        <v>22.233185737738282</v>
      </c>
      <c r="AE34" s="58">
        <f>((AD34/Z34)-1)*100</f>
        <v>21.895332942784627</v>
      </c>
      <c r="AF34" s="82">
        <f t="shared" si="13"/>
        <v>1.2980247192006612E-2</v>
      </c>
      <c r="AG34" s="27"/>
      <c r="AH34" s="27"/>
      <c r="AI34" s="23"/>
      <c r="AJ34" s="27"/>
      <c r="AK34" s="27"/>
      <c r="AL34" s="23"/>
    </row>
    <row r="35" spans="2:38" ht="26.25" customHeight="1">
      <c r="B35" s="91" t="s">
        <v>44</v>
      </c>
      <c r="C35" s="56">
        <v>39.788496466410137</v>
      </c>
      <c r="D35" s="56">
        <v>96.31174461058761</v>
      </c>
      <c r="E35" s="56">
        <v>76.656934922764762</v>
      </c>
      <c r="F35" s="56">
        <v>106.67295592621001</v>
      </c>
      <c r="G35" s="56">
        <v>120.35836454043766</v>
      </c>
      <c r="H35" s="56">
        <v>79.710742791789428</v>
      </c>
      <c r="I35" s="56">
        <v>138.98746101145804</v>
      </c>
      <c r="J35" s="56">
        <v>170.75730770800973</v>
      </c>
      <c r="K35" s="56">
        <v>162.73561761842231</v>
      </c>
      <c r="L35" s="56">
        <v>143.77655099067175</v>
      </c>
      <c r="M35" s="56">
        <v>135.6182505277246</v>
      </c>
      <c r="N35" s="56">
        <v>112.36169587767661</v>
      </c>
      <c r="O35" s="60">
        <v>120.61166303149912</v>
      </c>
      <c r="P35" s="60">
        <v>123.7696292921116</v>
      </c>
      <c r="Q35" s="60">
        <v>122.24046705010969</v>
      </c>
      <c r="R35" s="60">
        <v>47.425262620292152</v>
      </c>
      <c r="S35" s="60">
        <v>36.362205233348071</v>
      </c>
      <c r="T35" s="60">
        <v>35.356612554007036</v>
      </c>
      <c r="U35" s="60">
        <v>25.88858407140313</v>
      </c>
      <c r="V35" s="60">
        <v>53.139248347835967</v>
      </c>
      <c r="W35" s="60">
        <v>15.282316724855988</v>
      </c>
      <c r="X35" s="60">
        <v>28.798608344273397</v>
      </c>
      <c r="Y35" s="60">
        <v>25.88858407140313</v>
      </c>
      <c r="Z35" s="60">
        <v>42.00592770521969</v>
      </c>
      <c r="AA35" s="60">
        <v>13.545397072470875</v>
      </c>
      <c r="AB35" s="13">
        <f>'Annexe 3'!AA34</f>
        <v>0</v>
      </c>
      <c r="AC35" s="13">
        <f>'Annexe 3'!AB33</f>
        <v>25.496330494497965</v>
      </c>
      <c r="AD35" s="13">
        <f>'Annexe 3'!AC33</f>
        <v>22.233185737738282</v>
      </c>
      <c r="AE35" s="64">
        <f t="shared" ref="AE35:AE36" si="15">((AD35/Z35)-1)*100</f>
        <v>-47.071313616112405</v>
      </c>
      <c r="AF35" s="82">
        <f t="shared" ref="AF35:AF37" si="16">+$C35*AE35/10000</f>
        <v>-0.18728967954839718</v>
      </c>
      <c r="AI35" s="21"/>
      <c r="AL35" s="21"/>
    </row>
    <row r="36" spans="2:38" ht="27.75" customHeight="1">
      <c r="B36" s="91" t="s">
        <v>45</v>
      </c>
      <c r="C36" s="56">
        <v>2.583297144932208</v>
      </c>
      <c r="D36" s="56">
        <v>96.586677134390627</v>
      </c>
      <c r="E36" s="56">
        <v>139.99555941533168</v>
      </c>
      <c r="F36" s="56">
        <v>90.064228956582639</v>
      </c>
      <c r="G36" s="56">
        <v>53.55556411597987</v>
      </c>
      <c r="H36" s="56">
        <v>63.629129353065736</v>
      </c>
      <c r="I36" s="56">
        <v>21.836570462435436</v>
      </c>
      <c r="J36" s="56">
        <v>56.077639271505419</v>
      </c>
      <c r="K36" s="56">
        <v>80.886775284519359</v>
      </c>
      <c r="L36" s="56">
        <v>53.425381424373022</v>
      </c>
      <c r="M36" s="56">
        <v>55.245382589550488</v>
      </c>
      <c r="N36" s="56">
        <v>60.086743723953155</v>
      </c>
      <c r="O36" s="60">
        <v>52.295988234540424</v>
      </c>
      <c r="P36" s="60">
        <v>39.135602872101309</v>
      </c>
      <c r="Q36" s="60">
        <v>32.872730646798182</v>
      </c>
      <c r="R36" s="60">
        <v>42.520441863716449</v>
      </c>
      <c r="S36" s="60">
        <v>99.177105604900689</v>
      </c>
      <c r="T36" s="60">
        <v>46.421369178260335</v>
      </c>
      <c r="U36" s="60">
        <v>78.054051927859035</v>
      </c>
      <c r="V36" s="60">
        <v>152.28102297194511</v>
      </c>
      <c r="W36" s="60">
        <v>152.28102297194511</v>
      </c>
      <c r="X36" s="60">
        <v>137.41998779976996</v>
      </c>
      <c r="Y36" s="60">
        <v>78.054051927859035</v>
      </c>
      <c r="Z36" s="60">
        <v>156.1839518468237</v>
      </c>
      <c r="AA36" s="60">
        <v>213.87568698856444</v>
      </c>
      <c r="AB36" s="13">
        <v>187.69134434985642</v>
      </c>
      <c r="AC36" s="13">
        <f>'Annexe 3'!AB35</f>
        <v>132.65466273812851</v>
      </c>
      <c r="AD36" s="13">
        <f>'Annexe 3'!AC35</f>
        <v>118.45856587830497</v>
      </c>
      <c r="AE36" s="64">
        <f t="shared" si="15"/>
        <v>-24.15445730654686</v>
      </c>
      <c r="AF36" s="82">
        <f t="shared" si="16"/>
        <v>-6.239814059738941E-3</v>
      </c>
      <c r="AI36" s="21"/>
      <c r="AL36" s="21"/>
    </row>
    <row r="37" spans="2:38" ht="32.25" customHeight="1">
      <c r="B37" s="87" t="s">
        <v>88</v>
      </c>
      <c r="C37" s="58">
        <v>42.371793611342348</v>
      </c>
      <c r="D37" s="58">
        <v>96.553136872489119</v>
      </c>
      <c r="E37" s="58">
        <v>108.32751216904822</v>
      </c>
      <c r="F37" s="58">
        <v>98.37478244139632</v>
      </c>
      <c r="G37" s="58">
        <v>96.744568517066369</v>
      </c>
      <c r="H37" s="58">
        <v>78.730288991244208</v>
      </c>
      <c r="I37" s="58">
        <v>131.84507841945597</v>
      </c>
      <c r="J37" s="58">
        <v>163.76558904792233</v>
      </c>
      <c r="K37" s="58">
        <v>157.7455083335376</v>
      </c>
      <c r="L37" s="58">
        <v>138.26807711007996</v>
      </c>
      <c r="M37" s="58">
        <v>130.71812753129993</v>
      </c>
      <c r="N37" s="58">
        <v>109.17462912546735</v>
      </c>
      <c r="O37" s="58">
        <v>116.44663548331764</v>
      </c>
      <c r="P37" s="58">
        <v>118.60971463708495</v>
      </c>
      <c r="Q37" s="58">
        <v>116.7919505106085</v>
      </c>
      <c r="R37" s="58">
        <v>47.126228560674846</v>
      </c>
      <c r="S37" s="58">
        <v>40.191864989492906</v>
      </c>
      <c r="T37" s="58">
        <v>36.031201750277255</v>
      </c>
      <c r="U37" s="58">
        <v>29.06897585310864</v>
      </c>
      <c r="V37" s="58">
        <v>59.183662367199439</v>
      </c>
      <c r="W37" s="58">
        <v>19.474527738434926</v>
      </c>
      <c r="X37" s="57">
        <f>[8]PUBLICATION!$X$45</f>
        <v>35.420969011839496</v>
      </c>
      <c r="Y37" s="57">
        <f>'Annexe 3'!X36</f>
        <v>29.06897585310864</v>
      </c>
      <c r="Z37" s="57">
        <f>'Annexe 3'!Y36</f>
        <v>48.967062428108804</v>
      </c>
      <c r="AA37" s="57">
        <f>'Annexe 3'!Z36</f>
        <v>25.759009522550283</v>
      </c>
      <c r="AB37" s="57">
        <f>'Annexe 3'!AA36</f>
        <v>11.443049082011976</v>
      </c>
      <c r="AC37" s="57">
        <f>'Annexe 3'!AB36</f>
        <v>8.0876069268311515</v>
      </c>
      <c r="AD37" s="57">
        <f>'Annexe 3'!AC36</f>
        <v>7.2221081277114845</v>
      </c>
      <c r="AE37" s="57">
        <f>((AD37/Z37)-1)*100</f>
        <v>-85.25108967213491</v>
      </c>
      <c r="AF37" s="82">
        <f t="shared" si="16"/>
        <v>-0.361224157672974</v>
      </c>
      <c r="AG37" s="27"/>
      <c r="AH37" s="27"/>
      <c r="AI37" s="23"/>
      <c r="AJ37" s="27"/>
      <c r="AK37" s="27"/>
      <c r="AL37" s="23"/>
    </row>
    <row r="38" spans="2:38" ht="19.5" customHeight="1">
      <c r="B38" s="87" t="s">
        <v>17</v>
      </c>
      <c r="C38" s="58">
        <f>'Annexe 3'!B37</f>
        <v>10000</v>
      </c>
      <c r="D38" s="58">
        <f>'Annexe 3'!C37</f>
        <v>75.405661852115685</v>
      </c>
      <c r="E38" s="58">
        <f>'Annexe 3'!D37</f>
        <v>89.482826901849094</v>
      </c>
      <c r="F38" s="58">
        <f>'Annexe 3'!E37</f>
        <v>100.16416585211263</v>
      </c>
      <c r="G38" s="58">
        <f>'Annexe 3'!F37</f>
        <v>110.31513403204735</v>
      </c>
      <c r="H38" s="58">
        <f>'Annexe 3'!G37</f>
        <v>87.212320173512211</v>
      </c>
      <c r="I38" s="58">
        <f>'Annexe 3'!H37</f>
        <v>106.39805223395885</v>
      </c>
      <c r="J38" s="58">
        <f>'Annexe 3'!I37</f>
        <v>110.13944846290187</v>
      </c>
      <c r="K38" s="58">
        <f>'Annexe 3'!J37</f>
        <v>102.61863570630908</v>
      </c>
      <c r="L38" s="58">
        <f>'Annexe 3'!K37</f>
        <v>98.934660300017953</v>
      </c>
      <c r="M38" s="58">
        <f>'Annexe 3'!L37</f>
        <v>120.13012358405165</v>
      </c>
      <c r="N38" s="58">
        <f>'Annexe 3'!M37</f>
        <v>113.23416373753366</v>
      </c>
      <c r="O38" s="58">
        <f>'Annexe 3'!N37</f>
        <v>135.51310025851265</v>
      </c>
      <c r="P38" s="58">
        <f>'Annexe 3'!O37</f>
        <v>117.53508732966959</v>
      </c>
      <c r="Q38" s="58">
        <f>'Annexe 3'!P37</f>
        <v>104.61048136040289</v>
      </c>
      <c r="R38" s="58">
        <f>'Annexe 3'!Q37</f>
        <v>150.2811858742528</v>
      </c>
      <c r="S38" s="58">
        <f>'Annexe 3'!R37</f>
        <v>171.2592640992105</v>
      </c>
      <c r="T38" s="58">
        <f>'Annexe 3'!S37</f>
        <v>118.91717153695195</v>
      </c>
      <c r="U38" s="58">
        <f>'Annexe 3'!T37</f>
        <v>160.35726234473049</v>
      </c>
      <c r="V38" s="58">
        <f>'Annexe 3'!U37</f>
        <v>160.05771974358245</v>
      </c>
      <c r="W38" s="58">
        <f>'Annexe 3'!V37</f>
        <v>179.66614391810592</v>
      </c>
      <c r="X38" s="58">
        <f>'Annexe 3'!W37</f>
        <v>147.96205656403825</v>
      </c>
      <c r="Y38" s="58">
        <f>'Annexe 3'!X37</f>
        <v>177.38731207252042</v>
      </c>
      <c r="Z38" s="58">
        <f>'Annexe 3'!Y37</f>
        <v>200.17299281789693</v>
      </c>
      <c r="AA38" s="58">
        <f>'Annexe 3'!Z37</f>
        <v>211.90847086937995</v>
      </c>
      <c r="AB38" s="58">
        <f>'Annexe 3'!AA37</f>
        <v>227.75462109992179</v>
      </c>
      <c r="AC38" s="58">
        <f>'Annexe 3'!AB37</f>
        <v>270.05950125427199</v>
      </c>
      <c r="AD38" s="58">
        <f>'Annexe 3'!AC37</f>
        <v>263.51949470821285</v>
      </c>
      <c r="AE38" s="58">
        <f>((AD38/Z38)-1)*100</f>
        <v>31.645878396764559</v>
      </c>
      <c r="AF38" s="82">
        <f>+$C38*AE38/10000</f>
        <v>31.645878396764562</v>
      </c>
      <c r="AG38" s="27"/>
      <c r="AH38" s="27"/>
      <c r="AI38" s="23"/>
      <c r="AJ38" s="27"/>
      <c r="AK38" s="27"/>
      <c r="AL38" s="23"/>
    </row>
    <row r="39" spans="2:38">
      <c r="B39" s="90"/>
      <c r="L39" s="29"/>
      <c r="M39" s="29"/>
      <c r="N39" s="29"/>
      <c r="O39" s="29"/>
      <c r="P39" s="29"/>
      <c r="Q39" s="29"/>
      <c r="R39" s="29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F39" s="32"/>
      <c r="AH39" s="21"/>
      <c r="AK39" s="21"/>
    </row>
    <row r="40" spans="2:38">
      <c r="B40" s="90"/>
      <c r="L40" s="29"/>
      <c r="M40" s="29"/>
      <c r="N40" s="29"/>
      <c r="O40" s="29"/>
      <c r="P40" s="29"/>
      <c r="Q40" s="29"/>
      <c r="R40" s="29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H40" s="21"/>
      <c r="AK40" s="21"/>
    </row>
    <row r="41" spans="2:38" ht="15.75" thickBot="1">
      <c r="B41" s="89" t="s">
        <v>57</v>
      </c>
    </row>
    <row r="42" spans="2:38" ht="57" customHeight="1" thickBot="1">
      <c r="B42" s="143" t="s">
        <v>26</v>
      </c>
      <c r="C42" s="145" t="s">
        <v>56</v>
      </c>
      <c r="D42" s="147">
        <v>2018</v>
      </c>
      <c r="E42" s="147">
        <v>2008</v>
      </c>
      <c r="F42" s="147">
        <v>2008</v>
      </c>
      <c r="G42" s="147">
        <v>2008</v>
      </c>
      <c r="H42" s="148">
        <v>2019</v>
      </c>
      <c r="I42" s="148"/>
      <c r="J42" s="148"/>
      <c r="K42" s="148"/>
      <c r="L42" s="147">
        <v>2020</v>
      </c>
      <c r="M42" s="147"/>
      <c r="N42" s="147"/>
      <c r="O42" s="149"/>
      <c r="P42" s="151">
        <v>2021</v>
      </c>
      <c r="Q42" s="152">
        <v>2011</v>
      </c>
      <c r="R42" s="153">
        <v>2011</v>
      </c>
      <c r="S42" s="153">
        <v>2011</v>
      </c>
      <c r="T42" s="150">
        <v>2022</v>
      </c>
      <c r="U42" s="150"/>
      <c r="V42" s="150"/>
      <c r="W42" s="150"/>
      <c r="X42" s="139">
        <v>2023</v>
      </c>
      <c r="Y42" s="140"/>
      <c r="Z42" s="140"/>
      <c r="AA42" s="140"/>
      <c r="AB42" s="142">
        <v>2024</v>
      </c>
      <c r="AC42" s="142"/>
      <c r="AD42" s="107"/>
      <c r="AE42" s="81" t="s">
        <v>96</v>
      </c>
      <c r="AF42" s="73" t="s">
        <v>95</v>
      </c>
    </row>
    <row r="43" spans="2:38" ht="24" customHeight="1">
      <c r="B43" s="144"/>
      <c r="C43" s="146"/>
      <c r="D43" s="35" t="s">
        <v>68</v>
      </c>
      <c r="E43" s="35" t="s">
        <v>69</v>
      </c>
      <c r="F43" s="35" t="s">
        <v>70</v>
      </c>
      <c r="G43" s="35" t="s">
        <v>71</v>
      </c>
      <c r="H43" s="35" t="s">
        <v>72</v>
      </c>
      <c r="I43" s="35" t="s">
        <v>73</v>
      </c>
      <c r="J43" s="35" t="s">
        <v>74</v>
      </c>
      <c r="K43" s="35" t="s">
        <v>75</v>
      </c>
      <c r="L43" s="35" t="s">
        <v>76</v>
      </c>
      <c r="M43" s="38" t="s">
        <v>77</v>
      </c>
      <c r="N43" s="35" t="s">
        <v>78</v>
      </c>
      <c r="O43" s="35" t="s">
        <v>79</v>
      </c>
      <c r="P43" s="38" t="s">
        <v>80</v>
      </c>
      <c r="Q43" s="35" t="s">
        <v>81</v>
      </c>
      <c r="R43" s="35" t="s">
        <v>82</v>
      </c>
      <c r="S43" s="35" t="s">
        <v>83</v>
      </c>
      <c r="T43" s="40" t="s">
        <v>84</v>
      </c>
      <c r="U43" s="41" t="s">
        <v>85</v>
      </c>
      <c r="V43" s="41" t="s">
        <v>86</v>
      </c>
      <c r="W43" s="41" t="s">
        <v>90</v>
      </c>
      <c r="X43" s="41" t="s">
        <v>98</v>
      </c>
      <c r="Y43" s="41" t="s">
        <v>101</v>
      </c>
      <c r="Z43" s="41" t="s">
        <v>107</v>
      </c>
      <c r="AA43" s="41" t="s">
        <v>108</v>
      </c>
      <c r="AB43" s="41" t="s">
        <v>110</v>
      </c>
      <c r="AC43" s="41" t="s">
        <v>113</v>
      </c>
      <c r="AD43" s="41"/>
      <c r="AE43" s="63" t="s">
        <v>2</v>
      </c>
      <c r="AF43" s="63" t="s">
        <v>2</v>
      </c>
    </row>
    <row r="44" spans="2:38" ht="21" customHeight="1">
      <c r="B44" s="88" t="s">
        <v>5</v>
      </c>
      <c r="C44" s="52">
        <f>'Annexe 2'!B3</f>
        <v>1302.8727758367779</v>
      </c>
      <c r="D44" s="52">
        <f>'Annexe 2'!C3</f>
        <v>46.216424014663872</v>
      </c>
      <c r="E44" s="52">
        <f>'Annexe 2'!D3</f>
        <v>59.427913071108023</v>
      </c>
      <c r="F44" s="52">
        <f>'Annexe 2'!E3</f>
        <v>57.475342308571022</v>
      </c>
      <c r="G44" s="52">
        <f>'Annexe 2'!F3</f>
        <v>48.599557949033617</v>
      </c>
      <c r="H44" s="52">
        <f>'Annexe 2'!G3</f>
        <v>41.361181577637339</v>
      </c>
      <c r="I44" s="52">
        <f>'Annexe 2'!H3</f>
        <v>130.69051447421197</v>
      </c>
      <c r="J44" s="52">
        <f>'Annexe 2'!I3</f>
        <v>105.47853820522026</v>
      </c>
      <c r="K44" s="52">
        <f>'Annexe 2'!J3</f>
        <v>101.45801339151505</v>
      </c>
      <c r="L44" s="52">
        <f>'Annexe 2'!K3</f>
        <v>101.88199569263654</v>
      </c>
      <c r="M44" s="52">
        <f>'Annexe 2'!L3</f>
        <v>109.35821924246984</v>
      </c>
      <c r="N44" s="52">
        <f>'Annexe 2'!M3</f>
        <v>50.239743086758814</v>
      </c>
      <c r="O44" s="52">
        <f>'Annexe 2'!N3</f>
        <v>122.91440087637599</v>
      </c>
      <c r="P44" s="52">
        <f>'Annexe 2'!O3</f>
        <v>52.679228122252994</v>
      </c>
      <c r="Q44" s="52">
        <f>'Annexe 2'!P3</f>
        <v>87.237836594950437</v>
      </c>
      <c r="R44" s="52">
        <f>'Annexe 2'!Q3</f>
        <v>40.39400760057152</v>
      </c>
      <c r="S44" s="52">
        <f>'Annexe 2'!R3</f>
        <v>43.234915076630251</v>
      </c>
      <c r="T44" s="52">
        <f>'Annexe 2'!S3</f>
        <v>42.997953546589677</v>
      </c>
      <c r="U44" s="52">
        <f>'Annexe 2'!T3</f>
        <v>49.091809151406672</v>
      </c>
      <c r="V44" s="52">
        <f>'Annexe 2'!U3</f>
        <v>52.477933165408217</v>
      </c>
      <c r="W44" s="52">
        <f>'Annexe 2'!V3</f>
        <v>54.08626242972511</v>
      </c>
      <c r="X44" s="52">
        <f>'Annexe 2'!W3</f>
        <v>51.172210529168694</v>
      </c>
      <c r="Y44" s="52">
        <f>'Annexe 2'!X3</f>
        <v>50.843425273294898</v>
      </c>
      <c r="Z44" s="52">
        <f>'Annexe 2'!Y3</f>
        <v>51.360633414481839</v>
      </c>
      <c r="AA44" s="52">
        <f>'Annexe 2'!Z3</f>
        <v>63.809490163321541</v>
      </c>
      <c r="AB44" s="52">
        <f>'Annexe 2'!AA3</f>
        <v>41.936368193364672</v>
      </c>
      <c r="AC44" s="52">
        <f>'Annexe 2'!AB3</f>
        <v>40.562984649875851</v>
      </c>
      <c r="AD44" s="52">
        <f>'Annexe 2'!AC3</f>
        <v>62.383359269681357</v>
      </c>
      <c r="AE44" s="64">
        <f>((AD44/Z44)-1)*100</f>
        <v>21.461428963007112</v>
      </c>
      <c r="AF44" s="82">
        <f>+$C44*AE44/10000</f>
        <v>2.7961511526456899</v>
      </c>
    </row>
    <row r="45" spans="2:38" ht="21" customHeight="1">
      <c r="B45" s="92" t="s">
        <v>105</v>
      </c>
      <c r="C45" s="13">
        <f>'Annexe 2'!B4</f>
        <v>134.81136220853764</v>
      </c>
      <c r="D45" s="13">
        <f>'Annexe 2'!C4</f>
        <v>87.693806896075728</v>
      </c>
      <c r="E45" s="13">
        <f>'Annexe 2'!D4</f>
        <v>95.017953813860913</v>
      </c>
      <c r="F45" s="13">
        <f>'Annexe 2'!E4</f>
        <v>97.933767998203109</v>
      </c>
      <c r="G45" s="13">
        <f>'Annexe 2'!F4</f>
        <v>105.77417461937534</v>
      </c>
      <c r="H45" s="13">
        <f>'Annexe 2'!G4</f>
        <v>105.78938964909503</v>
      </c>
      <c r="I45" s="13">
        <f>'Annexe 2'!H4</f>
        <v>103.62389547799157</v>
      </c>
      <c r="J45" s="13">
        <f>'Annexe 2'!I4</f>
        <v>109.98445323831336</v>
      </c>
      <c r="K45" s="13">
        <f>'Annexe 2'!J4</f>
        <v>131.89179351437886</v>
      </c>
      <c r="L45" s="13">
        <f>'Annexe 2'!K4</f>
        <v>98.043637831155536</v>
      </c>
      <c r="M45" s="13">
        <f>'Annexe 2'!L4</f>
        <v>38.641727001844565</v>
      </c>
      <c r="N45" s="13">
        <f>'Annexe 2'!M4</f>
        <v>48.897409645346023</v>
      </c>
      <c r="O45" s="13">
        <f>'Annexe 2'!N4</f>
        <v>109.43441513820552</v>
      </c>
      <c r="P45" s="13">
        <f>'Annexe 2'!O4</f>
        <v>109.47059246703579</v>
      </c>
      <c r="Q45" s="13">
        <f>'Annexe 2'!P4</f>
        <v>123.77966724944541</v>
      </c>
      <c r="R45" s="13">
        <f>'Annexe 2'!Q4</f>
        <v>146.82400760842893</v>
      </c>
      <c r="S45" s="13">
        <f>'Annexe 2'!R4</f>
        <v>200.42098500964516</v>
      </c>
      <c r="T45" s="13">
        <f>'Annexe 2'!S4</f>
        <v>166.77865037121055</v>
      </c>
      <c r="U45" s="13">
        <f>'Annexe 2'!T4</f>
        <v>179.72109693120547</v>
      </c>
      <c r="V45" s="13">
        <f>'Annexe 2'!U4</f>
        <v>256.47837812035033</v>
      </c>
      <c r="W45" s="13">
        <f>'Annexe 2'!V4</f>
        <v>262.22716862451711</v>
      </c>
      <c r="X45" s="13">
        <f>'Annexe 2'!W4</f>
        <v>231.20080910180974</v>
      </c>
      <c r="Y45" s="13">
        <f>'Annexe 2'!X4</f>
        <v>179.72109693120547</v>
      </c>
      <c r="Z45" s="13">
        <f>'Annexe 2'!Y4</f>
        <v>332.95880973356122</v>
      </c>
      <c r="AA45" s="13">
        <f>'Annexe 2'!Z4</f>
        <v>446.870290601031</v>
      </c>
      <c r="AB45" s="13">
        <f>'Annexe 2'!AA4</f>
        <v>263.40527731005238</v>
      </c>
      <c r="AC45" s="13">
        <f>'Annexe 2'!AB4</f>
        <v>316.56540952864293</v>
      </c>
      <c r="AD45" s="13">
        <f>'Annexe 2'!AC4</f>
        <v>394.67630606371927</v>
      </c>
      <c r="AE45" s="64">
        <f t="shared" ref="AE45:AE54" si="17">((AD45/Z45)-1)*100</f>
        <v>18.536075492204375</v>
      </c>
      <c r="AF45" s="82">
        <f>+$C45*AE45/10000</f>
        <v>0.24988735871043619</v>
      </c>
    </row>
    <row r="46" spans="2:38" ht="21" customHeight="1">
      <c r="B46" s="88" t="s">
        <v>7</v>
      </c>
      <c r="C46" s="52">
        <f>'Annexe 2'!B5</f>
        <v>2651.4195170779522</v>
      </c>
      <c r="D46" s="52">
        <f>'Annexe 2'!C5</f>
        <v>93.69345752326285</v>
      </c>
      <c r="E46" s="52">
        <f>'Annexe 2'!D5</f>
        <v>97.191734565053906</v>
      </c>
      <c r="F46" s="52">
        <f>'Annexe 2'!E5</f>
        <v>109.52985133201307</v>
      </c>
      <c r="G46" s="52">
        <f>'Annexe 2'!F5</f>
        <v>102.96801435328877</v>
      </c>
      <c r="H46" s="52">
        <f>'Annexe 2'!G5</f>
        <v>111.97216894514297</v>
      </c>
      <c r="I46" s="52">
        <f>'Annexe 2'!H5</f>
        <v>115.6738711128875</v>
      </c>
      <c r="J46" s="52">
        <f>'Annexe 2'!I5</f>
        <v>119.00338777355458</v>
      </c>
      <c r="K46" s="52">
        <f>'Annexe 2'!J5</f>
        <v>96.335883877613313</v>
      </c>
      <c r="L46" s="52">
        <f>'Annexe 2'!K5</f>
        <v>115.74169691822426</v>
      </c>
      <c r="M46" s="52">
        <f>'Annexe 2'!L5</f>
        <v>100.31715331871661</v>
      </c>
      <c r="N46" s="52">
        <f>'Annexe 2'!M5</f>
        <v>101.44014525699858</v>
      </c>
      <c r="O46" s="52">
        <f>'Annexe 2'!N5</f>
        <v>114.19652680545958</v>
      </c>
      <c r="P46" s="52">
        <f>'Annexe 2'!O5</f>
        <v>202.11227712574558</v>
      </c>
      <c r="Q46" s="52">
        <f>'Annexe 2'!P5</f>
        <v>102.34993741745053</v>
      </c>
      <c r="R46" s="52">
        <f>'Annexe 2'!Q5</f>
        <v>163.16648887614676</v>
      </c>
      <c r="S46" s="52">
        <f>'Annexe 2'!R5</f>
        <v>174.29883611312681</v>
      </c>
      <c r="T46" s="52">
        <f>'Annexe 2'!S5</f>
        <v>147.79103603962594</v>
      </c>
      <c r="U46" s="52">
        <f>'Annexe 2'!T5</f>
        <v>232.02478096401555</v>
      </c>
      <c r="V46" s="52">
        <f>'Annexe 2'!U5</f>
        <v>229.04200502143726</v>
      </c>
      <c r="W46" s="52">
        <f>'Annexe 2'!V5</f>
        <v>183.96406749731025</v>
      </c>
      <c r="X46" s="52">
        <f>'Annexe 2'!W5</f>
        <v>220.42744430814523</v>
      </c>
      <c r="Y46" s="52">
        <f>'Annexe 2'!X5</f>
        <v>232.02478096401555</v>
      </c>
      <c r="Z46" s="52">
        <f>'Annexe 2'!Y5</f>
        <v>227.38195963909382</v>
      </c>
      <c r="AA46" s="52">
        <f>'Annexe 2'!Z5</f>
        <v>232.45416977443551</v>
      </c>
      <c r="AB46" s="52">
        <f>'Annexe 2'!AA5</f>
        <v>311.49575493476397</v>
      </c>
      <c r="AC46" s="52">
        <f>'Annexe 2'!AB5</f>
        <v>297.40685466026207</v>
      </c>
      <c r="AD46" s="52">
        <f>'Annexe 2'!AC5</f>
        <v>318.74090293868926</v>
      </c>
      <c r="AE46" s="64">
        <f t="shared" si="17"/>
        <v>40.178624304497411</v>
      </c>
      <c r="AF46" s="82">
        <f>+$C46*AE46/10000</f>
        <v>10.6530388650287</v>
      </c>
    </row>
    <row r="47" spans="2:38" ht="21" customHeight="1">
      <c r="B47" s="92" t="s">
        <v>104</v>
      </c>
      <c r="C47" s="13">
        <f>'Annexe 2'!B6</f>
        <v>5629.1536985935336</v>
      </c>
      <c r="D47" s="13">
        <f>'Annexe 2'!C6</f>
        <v>72.667248592813991</v>
      </c>
      <c r="E47" s="13">
        <f>'Annexe 2'!D6</f>
        <v>92.301571426301749</v>
      </c>
      <c r="F47" s="13">
        <f>'Annexe 2'!E6</f>
        <v>105.47127565022488</v>
      </c>
      <c r="G47" s="13">
        <f>'Annexe 2'!F6</f>
        <v>127.38078922524915</v>
      </c>
      <c r="H47" s="13">
        <f>'Annexe 2'!G6</f>
        <v>84.612100500796473</v>
      </c>
      <c r="I47" s="13">
        <f>'Annexe 2'!H6</f>
        <v>96.509803739198048</v>
      </c>
      <c r="J47" s="13">
        <f>'Annexe 2'!I6</f>
        <v>106.58758686414866</v>
      </c>
      <c r="K47" s="13">
        <f>'Annexe 2'!J6</f>
        <v>104.86815052652943</v>
      </c>
      <c r="L47" s="13">
        <f>'Annexe 2'!K6</f>
        <v>90.053908538178902</v>
      </c>
      <c r="M47" s="13">
        <f>'Annexe 2'!L6</f>
        <v>134.74613519754612</v>
      </c>
      <c r="N47" s="13">
        <f>'Annexe 2'!M6</f>
        <v>135.81463901622658</v>
      </c>
      <c r="O47" s="13">
        <f>'Annexe 2'!N6</f>
        <v>150.65092371957243</v>
      </c>
      <c r="P47" s="13">
        <f>'Annexe 2'!O6</f>
        <v>93.489005184700972</v>
      </c>
      <c r="Q47" s="13">
        <f>'Annexe 2'!P6</f>
        <v>109.54550106617276</v>
      </c>
      <c r="R47" s="13">
        <f>'Annexe 2'!Q6</f>
        <v>172.49716391145685</v>
      </c>
      <c r="S47" s="13">
        <f>'Annexe 2'!R6</f>
        <v>202.32611258122469</v>
      </c>
      <c r="T47" s="13">
        <f>'Annexe 2'!S6</f>
        <v>123.08432487045609</v>
      </c>
      <c r="U47" s="13">
        <f>'Annexe 2'!T6</f>
        <v>155.13549873173147</v>
      </c>
      <c r="V47" s="13">
        <f>'Annexe 2'!U6</f>
        <v>153.25168607629928</v>
      </c>
      <c r="W47" s="13">
        <f>'Annexe 2'!V6</f>
        <v>208.62199044242334</v>
      </c>
      <c r="X47" s="13">
        <f>'Annexe 2'!W6</f>
        <v>136.7352874356655</v>
      </c>
      <c r="Y47" s="13">
        <f>'Annexe 2'!X6</f>
        <v>184.98338942992905</v>
      </c>
      <c r="Z47" s="13">
        <f>'Annexe 2'!Y6</f>
        <v>223.48244262960543</v>
      </c>
      <c r="AA47" s="13">
        <f>'Annexe 2'!Z6</f>
        <v>236.48325649061277</v>
      </c>
      <c r="AB47" s="13">
        <f>'Annexe 2'!AA6</f>
        <v>236.74108170431452</v>
      </c>
      <c r="AC47" s="13">
        <f>'Annexe 2'!AB6</f>
        <v>316.51861120897399</v>
      </c>
      <c r="AD47" s="13">
        <f>'Annexe 2'!AC6</f>
        <v>288.5534544171511</v>
      </c>
      <c r="AE47" s="64">
        <f t="shared" si="17"/>
        <v>29.116833976704303</v>
      </c>
      <c r="AF47" s="82">
        <f t="shared" ref="AF47:AF54" si="18">+$C47*AE47/10000</f>
        <v>16.390313367129888</v>
      </c>
    </row>
    <row r="48" spans="2:38" ht="21" customHeight="1">
      <c r="B48" s="88" t="s">
        <v>9</v>
      </c>
      <c r="C48" s="52">
        <f>'Annexe 2'!B7</f>
        <v>24.399811266015117</v>
      </c>
      <c r="D48" s="52">
        <f>'Annexe 2'!C7</f>
        <v>87.366909816679311</v>
      </c>
      <c r="E48" s="52">
        <f>'Annexe 2'!D7</f>
        <v>124.96290289242269</v>
      </c>
      <c r="F48" s="52">
        <f>'Annexe 2'!E7</f>
        <v>124.4320410331372</v>
      </c>
      <c r="G48" s="52">
        <f>'Annexe 2'!F7</f>
        <v>110.75682579615393</v>
      </c>
      <c r="H48" s="52">
        <f>'Annexe 2'!G7</f>
        <v>200.2065618705586</v>
      </c>
      <c r="I48" s="52">
        <f>'Annexe 2'!H7</f>
        <v>119.42294881560656</v>
      </c>
      <c r="J48" s="52">
        <f>'Annexe 2'!I7</f>
        <v>115.00353298505645</v>
      </c>
      <c r="K48" s="52">
        <f>'Annexe 2'!J7</f>
        <v>133.11847474072169</v>
      </c>
      <c r="L48" s="52">
        <f>'Annexe 2'!K7</f>
        <v>113.85199696269565</v>
      </c>
      <c r="M48" s="52">
        <f>'Annexe 2'!L7</f>
        <v>96.067611760084958</v>
      </c>
      <c r="N48" s="52">
        <f>'Annexe 2'!M7</f>
        <v>96.41768087520434</v>
      </c>
      <c r="O48" s="52">
        <f>'Annexe 2'!N7</f>
        <v>128.52828638810871</v>
      </c>
      <c r="P48" s="52">
        <f>'Annexe 2'!O7</f>
        <v>120.25865074298041</v>
      </c>
      <c r="Q48" s="52">
        <f>'Annexe 2'!P7</f>
        <v>117.76146130890584</v>
      </c>
      <c r="R48" s="52">
        <f>'Annexe 2'!Q7</f>
        <v>129.17499782514503</v>
      </c>
      <c r="S48" s="52">
        <f>'Annexe 2'!R7</f>
        <v>173.78964442709017</v>
      </c>
      <c r="T48" s="52">
        <f>'Annexe 2'!S7</f>
        <v>160.81771556534733</v>
      </c>
      <c r="U48" s="52">
        <f>'Annexe 2'!T7</f>
        <v>154.72878705042362</v>
      </c>
      <c r="V48" s="52">
        <f>'Annexe 2'!U7</f>
        <v>225.34980675822101</v>
      </c>
      <c r="W48" s="52">
        <f>'Annexe 2'!V7</f>
        <v>171.14796286313685</v>
      </c>
      <c r="X48" s="52">
        <f>'Annexe 2'!W7</f>
        <v>141.59178227452651</v>
      </c>
      <c r="Y48" s="52">
        <f>'Annexe 2'!X7</f>
        <v>154.72878705042362</v>
      </c>
      <c r="Z48" s="52">
        <f>'Annexe 2'!Y7</f>
        <v>208.84734220532656</v>
      </c>
      <c r="AA48" s="52">
        <f>'Annexe 2'!Z7</f>
        <v>249.38709864195408</v>
      </c>
      <c r="AB48" s="52">
        <f>'Annexe 2'!AA7</f>
        <v>218.98809262167876</v>
      </c>
      <c r="AC48" s="52">
        <f>'Annexe 2'!AB7</f>
        <v>176.31910170229756</v>
      </c>
      <c r="AD48" s="52">
        <f>'Annexe 2'!AC7</f>
        <v>234.49858437613568</v>
      </c>
      <c r="AE48" s="64">
        <f t="shared" si="17"/>
        <v>12.282292846030241</v>
      </c>
      <c r="AF48" s="82">
        <f t="shared" si="18"/>
        <v>2.9968562735706559E-2</v>
      </c>
    </row>
    <row r="49" spans="2:32" ht="21" customHeight="1">
      <c r="B49" s="92" t="s">
        <v>89</v>
      </c>
      <c r="C49" s="13">
        <f>'Annexe 2'!B8</f>
        <v>38.362618353533421</v>
      </c>
      <c r="D49" s="13">
        <f>'Annexe 2'!C8</f>
        <v>55.594905989261989</v>
      </c>
      <c r="E49" s="13">
        <f>'Annexe 2'!D8</f>
        <v>85.089811632031029</v>
      </c>
      <c r="F49" s="13">
        <f>'Annexe 2'!E8</f>
        <v>91.341608149562944</v>
      </c>
      <c r="G49" s="13">
        <f>'Annexe 2'!F8</f>
        <v>246.25066255146456</v>
      </c>
      <c r="H49" s="13">
        <f>'Annexe 2'!G8</f>
        <v>83.5334922157015</v>
      </c>
      <c r="I49" s="13">
        <f>'Annexe 2'!H8</f>
        <v>104.67790233091435</v>
      </c>
      <c r="J49" s="13">
        <f>'Annexe 2'!I8</f>
        <v>139.77161854802591</v>
      </c>
      <c r="K49" s="13">
        <f>'Annexe 2'!J8</f>
        <v>33.164208000592275</v>
      </c>
      <c r="L49" s="13">
        <f>'Annexe 2'!K8</f>
        <v>55.398804854900639</v>
      </c>
      <c r="M49" s="13">
        <f>'Annexe 2'!L8</f>
        <v>60.543170669450838</v>
      </c>
      <c r="N49" s="13">
        <f>'Annexe 2'!M8</f>
        <v>60.543170669450838</v>
      </c>
      <c r="O49" s="13">
        <f>'Annexe 2'!N8</f>
        <v>79.683861152447932</v>
      </c>
      <c r="P49" s="13">
        <f>'Annexe 2'!O8</f>
        <v>77.383737032722564</v>
      </c>
      <c r="Q49" s="13">
        <f>'Annexe 2'!P8</f>
        <v>67.716098982734962</v>
      </c>
      <c r="R49" s="13">
        <f>'Annexe 2'!Q8</f>
        <v>79.207540613755882</v>
      </c>
      <c r="S49" s="13">
        <f>'Annexe 2'!R8</f>
        <v>69.103675130517402</v>
      </c>
      <c r="T49" s="13">
        <f>'Annexe 2'!S8</f>
        <v>31.596658054050387</v>
      </c>
      <c r="U49" s="13">
        <f>'Annexe 2'!T8</f>
        <v>78.815127889865678</v>
      </c>
      <c r="V49" s="13">
        <f>'Annexe 2'!U8</f>
        <v>55.428727466688969</v>
      </c>
      <c r="W49" s="13">
        <f>'Annexe 2'!V8</f>
        <v>69.774365231891849</v>
      </c>
      <c r="X49" s="13">
        <f>'Annexe 2'!W8</f>
        <v>48.877146569670458</v>
      </c>
      <c r="Y49" s="13">
        <f>'Annexe 2'!X8</f>
        <v>78.815127889865678</v>
      </c>
      <c r="Z49" s="13">
        <f>'Annexe 2'!Y8</f>
        <v>21.405217957498323</v>
      </c>
      <c r="AA49" s="13">
        <f>'Annexe 2'!Z8</f>
        <v>17.439028356232033</v>
      </c>
      <c r="AB49" s="13">
        <f>'Annexe 2'!AA8</f>
        <v>41.182432196198292</v>
      </c>
      <c r="AC49" s="13">
        <f>'Annexe 2'!AB8</f>
        <v>244.88238978096328</v>
      </c>
      <c r="AD49" s="13">
        <f>'Annexe 2'!AC8</f>
        <v>129.41438376189893</v>
      </c>
      <c r="AE49" s="64">
        <f t="shared" si="17"/>
        <v>504.59269332767815</v>
      </c>
      <c r="AF49" s="82">
        <f t="shared" si="18"/>
        <v>1.9357496918111246</v>
      </c>
    </row>
    <row r="50" spans="2:32" ht="21" customHeight="1">
      <c r="B50" s="88" t="s">
        <v>11</v>
      </c>
      <c r="C50" s="52">
        <f>'Annexe 2'!B9</f>
        <v>170.0958448940936</v>
      </c>
      <c r="D50" s="52">
        <f>'Annexe 2'!C9</f>
        <v>92.30361945704891</v>
      </c>
      <c r="E50" s="52">
        <f>'Annexe 2'!D9</f>
        <v>100.41866066144095</v>
      </c>
      <c r="F50" s="52">
        <f>'Annexe 2'!E9</f>
        <v>102.96748084208841</v>
      </c>
      <c r="G50" s="52">
        <f>'Annexe 2'!F9</f>
        <v>104.31023903942167</v>
      </c>
      <c r="H50" s="52">
        <f>'Annexe 2'!G9</f>
        <v>111.8232054424488</v>
      </c>
      <c r="I50" s="52">
        <f>'Annexe 2'!H9</f>
        <v>92.920999499580105</v>
      </c>
      <c r="J50" s="52">
        <f>'Annexe 2'!I9</f>
        <v>105.09523831480797</v>
      </c>
      <c r="K50" s="52">
        <f>'Annexe 2'!J9</f>
        <v>104.27084952811283</v>
      </c>
      <c r="L50" s="52">
        <f>'Annexe 2'!K9</f>
        <v>105.33881739692579</v>
      </c>
      <c r="M50" s="52">
        <f>'Annexe 2'!L9</f>
        <v>109.94405517880143</v>
      </c>
      <c r="N50" s="52">
        <f>'Annexe 2'!M9</f>
        <v>101.37371023126408</v>
      </c>
      <c r="O50" s="52">
        <f>'Annexe 2'!N9</f>
        <v>104.6928023731877</v>
      </c>
      <c r="P50" s="52">
        <f>'Annexe 2'!O9</f>
        <v>110.49938867788026</v>
      </c>
      <c r="Q50" s="52">
        <f>'Annexe 2'!P9</f>
        <v>98.836624626509959</v>
      </c>
      <c r="R50" s="52">
        <f>'Annexe 2'!Q9</f>
        <v>102.08945455457327</v>
      </c>
      <c r="S50" s="52">
        <f>'Annexe 2'!R9</f>
        <v>110.94779113584971</v>
      </c>
      <c r="T50" s="52">
        <f>'Annexe 2'!S9</f>
        <v>108.19088898229906</v>
      </c>
      <c r="U50" s="52">
        <f>'Annexe 2'!T9</f>
        <v>105.253751195002</v>
      </c>
      <c r="V50" s="52">
        <f>'Annexe 2'!U9</f>
        <v>102.3672494651334</v>
      </c>
      <c r="W50" s="52">
        <f>'Annexe 2'!V9</f>
        <v>119.89914104893558</v>
      </c>
      <c r="X50" s="52">
        <f>'Annexe 2'!W9</f>
        <v>118.15223413105799</v>
      </c>
      <c r="Y50" s="52">
        <f>'Annexe 2'!X9</f>
        <v>105.253751195002</v>
      </c>
      <c r="Z50" s="52">
        <f>'Annexe 2'!Y9</f>
        <v>117.43685198733408</v>
      </c>
      <c r="AA50" s="52">
        <f>'Annexe 2'!Z9</f>
        <v>118.43962648763006</v>
      </c>
      <c r="AB50" s="52">
        <f>'Annexe 2'!AA9</f>
        <v>123.29278139673097</v>
      </c>
      <c r="AC50" s="52">
        <f>'Annexe 2'!AB9</f>
        <v>117.47091677714802</v>
      </c>
      <c r="AD50" s="52">
        <f>'Annexe 2'!AC9</f>
        <v>111.73931733881462</v>
      </c>
      <c r="AE50" s="64">
        <f t="shared" si="17"/>
        <v>-4.85157303870335</v>
      </c>
      <c r="AF50" s="82">
        <f t="shared" si="18"/>
        <v>-8.2523241508365139E-2</v>
      </c>
    </row>
    <row r="51" spans="2:32" ht="21" customHeight="1">
      <c r="B51" s="92" t="s">
        <v>12</v>
      </c>
      <c r="C51" s="13">
        <f>'Annexe 2'!B10</f>
        <v>0.58426127629192326</v>
      </c>
      <c r="D51" s="13">
        <f>'Annexe 2'!C10</f>
        <v>0</v>
      </c>
      <c r="E51" s="13">
        <f>'Annexe 2'!D10</f>
        <v>0</v>
      </c>
      <c r="F51" s="13">
        <f>'Annexe 2'!E10</f>
        <v>159.67162052797491</v>
      </c>
      <c r="G51" s="13">
        <f>'Annexe 2'!F10</f>
        <v>240.32837947202506</v>
      </c>
      <c r="H51" s="13">
        <f>'Annexe 2'!G10</f>
        <v>250.58320059397843</v>
      </c>
      <c r="I51" s="13">
        <f>'Annexe 2'!H10</f>
        <v>2063.2058631419059</v>
      </c>
      <c r="J51" s="13">
        <f>'Annexe 2'!I10</f>
        <v>685.89371212172739</v>
      </c>
      <c r="K51" s="13">
        <f>'Annexe 2'!J10</f>
        <v>2337.0249214873943</v>
      </c>
      <c r="L51" s="13">
        <f>'Annexe 2'!K10</f>
        <v>1320.1512977310958</v>
      </c>
      <c r="M51" s="13">
        <f>'Annexe 2'!L10</f>
        <v>173.46577010066113</v>
      </c>
      <c r="N51" s="13">
        <f>'Annexe 2'!M10</f>
        <v>261.5295673894567</v>
      </c>
      <c r="O51" s="13">
        <f>'Annexe 2'!N10</f>
        <v>345.56450472278101</v>
      </c>
      <c r="P51" s="13">
        <f>'Annexe 2'!O10</f>
        <v>0</v>
      </c>
      <c r="Q51" s="13">
        <f>'Annexe 2'!P10</f>
        <v>688.19143602248926</v>
      </c>
      <c r="R51" s="13">
        <f>'Annexe 2'!Q10</f>
        <v>1880.1535567888384</v>
      </c>
      <c r="S51" s="13">
        <f>'Annexe 2'!R10</f>
        <v>1043.3635595653502</v>
      </c>
      <c r="T51" s="13">
        <f>'Annexe 2'!S10</f>
        <v>1384.9899411807203</v>
      </c>
      <c r="U51" s="13">
        <f>'Annexe 2'!T10</f>
        <v>1458.923509704437</v>
      </c>
      <c r="V51" s="13">
        <f>'Annexe 2'!U10</f>
        <v>0</v>
      </c>
      <c r="W51" s="13">
        <f>'Annexe 2'!V10</f>
        <v>422.8341062129706</v>
      </c>
      <c r="X51" s="13">
        <f>'Annexe 2'!W10</f>
        <v>980.73857586516147</v>
      </c>
      <c r="Y51" s="13">
        <f>'Annexe 2'!X10</f>
        <v>1458.923509704437</v>
      </c>
      <c r="Z51" s="13">
        <f>'Annexe 2'!Y10</f>
        <v>1560.8703207221336</v>
      </c>
      <c r="AA51" s="13">
        <f>'Annexe 2'!Z10</f>
        <v>59.137637232583302</v>
      </c>
      <c r="AB51" s="13">
        <f>'Annexe 2'!AA10</f>
        <v>450.43167025484286</v>
      </c>
      <c r="AC51" s="13">
        <f>'Annexe 2'!AB10</f>
        <v>1054.5044004808678</v>
      </c>
      <c r="AD51" s="13">
        <f>'Annexe 2'!AC10</f>
        <v>1972.2539413510369</v>
      </c>
      <c r="AE51" s="64">
        <f t="shared" si="17"/>
        <v>26.356040932252299</v>
      </c>
      <c r="AF51" s="82">
        <f t="shared" si="18"/>
        <v>1.5398814113079899E-3</v>
      </c>
    </row>
    <row r="52" spans="2:32" ht="21" customHeight="1">
      <c r="B52" s="88" t="s">
        <v>13</v>
      </c>
      <c r="C52" s="52">
        <f>'Annexe 2'!B11</f>
        <v>5.9283168819244256</v>
      </c>
      <c r="D52" s="52">
        <f>'Annexe 2'!C11</f>
        <v>84.00819851083719</v>
      </c>
      <c r="E52" s="52">
        <f>'Annexe 2'!D11</f>
        <v>86.047121630909643</v>
      </c>
      <c r="F52" s="52">
        <f>'Annexe 2'!E11</f>
        <v>136.21686975168234</v>
      </c>
      <c r="G52" s="52">
        <f>'Annexe 2'!F11</f>
        <v>93.727810106570843</v>
      </c>
      <c r="H52" s="52">
        <f>'Annexe 2'!G11</f>
        <v>33.895275536830901</v>
      </c>
      <c r="I52" s="52">
        <f>'Annexe 2'!H11</f>
        <v>40.854229911389751</v>
      </c>
      <c r="J52" s="52">
        <f>'Annexe 2'!I11</f>
        <v>39.18229352536369</v>
      </c>
      <c r="K52" s="52">
        <f>'Annexe 2'!J11</f>
        <v>28.240396573752403</v>
      </c>
      <c r="L52" s="52">
        <f>'Annexe 2'!K11</f>
        <v>22.258648801762813</v>
      </c>
      <c r="M52" s="52">
        <f>'Annexe 2'!L11</f>
        <v>19.350827763203082</v>
      </c>
      <c r="N52" s="52">
        <f>'Annexe 2'!M11</f>
        <v>19.350827763203082</v>
      </c>
      <c r="O52" s="52">
        <f>'Annexe 2'!N11</f>
        <v>47.122652799645188</v>
      </c>
      <c r="P52" s="52">
        <f>'Annexe 2'!O11</f>
        <v>14.527146554146345</v>
      </c>
      <c r="Q52" s="52">
        <f>'Annexe 2'!P11</f>
        <v>17.446790238391834</v>
      </c>
      <c r="R52" s="52">
        <f>'Annexe 2'!Q11</f>
        <v>17.446790238391834</v>
      </c>
      <c r="S52" s="52">
        <f>'Annexe 2'!R11</f>
        <v>17.56169458135199</v>
      </c>
      <c r="T52" s="52">
        <f>'Annexe 2'!S11</f>
        <v>12.786006261572727</v>
      </c>
      <c r="U52" s="52">
        <f>'Annexe 2'!T11</f>
        <v>20.404773254045679</v>
      </c>
      <c r="V52" s="52">
        <f>'Annexe 2'!U11</f>
        <v>20.299864394127706</v>
      </c>
      <c r="W52" s="52">
        <f>'Annexe 2'!V11</f>
        <v>19.413102828104389</v>
      </c>
      <c r="X52" s="52">
        <f>'Annexe 2'!W11</f>
        <v>22.043857624864096</v>
      </c>
      <c r="Y52" s="52">
        <f>'Annexe 2'!X11</f>
        <v>20.404773254045679</v>
      </c>
      <c r="Z52" s="52">
        <f>'Annexe 2'!Y11</f>
        <v>24.568100787457073</v>
      </c>
      <c r="AA52" s="52">
        <f>'Annexe 2'!Z11</f>
        <v>24.568100787457073</v>
      </c>
      <c r="AB52" s="52">
        <f>'Annexe 2'!AA11</f>
        <v>33.368380501676207</v>
      </c>
      <c r="AC52" s="52">
        <f>'Annexe 2'!AB11</f>
        <v>25.496330494497965</v>
      </c>
      <c r="AD52" s="52">
        <f>'Annexe 2'!AC11</f>
        <v>22.233185737738282</v>
      </c>
      <c r="AE52" s="64">
        <f t="shared" si="17"/>
        <v>-9.5038483842058046</v>
      </c>
      <c r="AF52" s="82">
        <f t="shared" si="18"/>
        <v>-5.6341824819337444E-3</v>
      </c>
    </row>
    <row r="53" spans="2:32" ht="21" customHeight="1" thickBot="1">
      <c r="B53" s="93" t="s">
        <v>88</v>
      </c>
      <c r="C53" s="13">
        <f>'Annexe 2'!B12</f>
        <v>42.371793611342348</v>
      </c>
      <c r="D53" s="13">
        <f>'Annexe 2'!C12</f>
        <v>96.328506525608333</v>
      </c>
      <c r="E53" s="13">
        <f>'Annexe 2'!D12</f>
        <v>80.518524765206109</v>
      </c>
      <c r="F53" s="13">
        <f>'Annexe 2'!E12</f>
        <v>105.66036539593536</v>
      </c>
      <c r="G53" s="13">
        <f>'Annexe 2'!F12</f>
        <v>116.28557297553721</v>
      </c>
      <c r="H53" s="13">
        <f>'Annexe 2'!G12</f>
        <v>78.730288991244208</v>
      </c>
      <c r="I53" s="13">
        <f>'Annexe 2'!H12</f>
        <v>131.84507841945597</v>
      </c>
      <c r="J53" s="13">
        <f>'Annexe 2'!I12</f>
        <v>163.76558904792233</v>
      </c>
      <c r="K53" s="13">
        <f>'Annexe 2'!J12</f>
        <v>157.7455083335376</v>
      </c>
      <c r="L53" s="13">
        <f>'Annexe 2'!K12</f>
        <v>138.26807711007996</v>
      </c>
      <c r="M53" s="13">
        <f>'Annexe 2'!L12</f>
        <v>130.71812753129993</v>
      </c>
      <c r="N53" s="13">
        <f>'Annexe 2'!M12</f>
        <v>109.17462912546735</v>
      </c>
      <c r="O53" s="13">
        <f>'Annexe 2'!N12</f>
        <v>116.44663548331764</v>
      </c>
      <c r="P53" s="13">
        <f>'Annexe 2'!O12</f>
        <v>118.60971463708495</v>
      </c>
      <c r="Q53" s="13">
        <f>'Annexe 2'!P12</f>
        <v>116.7919505106085</v>
      </c>
      <c r="R53" s="13">
        <f>'Annexe 2'!Q12</f>
        <v>47.126228560674846</v>
      </c>
      <c r="S53" s="13">
        <f>'Annexe 2'!R12</f>
        <v>40.191864989492906</v>
      </c>
      <c r="T53" s="13">
        <f>'Annexe 2'!S12</f>
        <v>36.031201750277255</v>
      </c>
      <c r="U53" s="13">
        <f>'Annexe 2'!T12</f>
        <v>29.06897585310864</v>
      </c>
      <c r="V53" s="13">
        <f>'Annexe 2'!U12</f>
        <v>59.183662367199439</v>
      </c>
      <c r="W53" s="13">
        <f>'Annexe 2'!V12</f>
        <v>26.016522896840836</v>
      </c>
      <c r="X53" s="13">
        <f>'Annexe 2'!W12</f>
        <v>35.420969011839496</v>
      </c>
      <c r="Y53" s="13">
        <f>'Annexe 2'!X12</f>
        <v>29.06897585310864</v>
      </c>
      <c r="Z53" s="13">
        <f>'Annexe 2'!Y12</f>
        <v>48.967062428108804</v>
      </c>
      <c r="AA53" s="13">
        <f>'Annexe 2'!Z12</f>
        <v>25.759009522550283</v>
      </c>
      <c r="AB53" s="13">
        <f>'Annexe 2'!AA12</f>
        <v>11.443049082011976</v>
      </c>
      <c r="AC53" s="13">
        <f>'Annexe 2'!AB12</f>
        <v>8.0876069268311515</v>
      </c>
      <c r="AD53" s="13">
        <f>'Annexe 2'!AC12</f>
        <v>7.2221081277114845</v>
      </c>
      <c r="AE53" s="64">
        <f t="shared" si="17"/>
        <v>-85.25108967213491</v>
      </c>
      <c r="AF53" s="82">
        <f t="shared" si="18"/>
        <v>-0.361224157672974</v>
      </c>
    </row>
    <row r="54" spans="2:32" ht="15.75" thickBot="1">
      <c r="B54" s="94" t="s">
        <v>17</v>
      </c>
      <c r="C54" s="52">
        <f>'Annexe 2'!B13</f>
        <v>10000</v>
      </c>
      <c r="D54" s="52">
        <f>'Annexe 2'!C13</f>
        <v>75.405661852115685</v>
      </c>
      <c r="E54" s="52">
        <f>'Annexe 2'!D13</f>
        <v>89.482826901849094</v>
      </c>
      <c r="F54" s="52">
        <f>'Annexe 2'!E13</f>
        <v>100.16416585211263</v>
      </c>
      <c r="G54" s="52">
        <f>'Annexe 2'!F13</f>
        <v>110.31513403204735</v>
      </c>
      <c r="H54" s="52">
        <f>'Annexe 2'!G13</f>
        <v>87.212320173512211</v>
      </c>
      <c r="I54" s="52">
        <f>'Annexe 2'!H13</f>
        <v>106.39805223395885</v>
      </c>
      <c r="J54" s="52">
        <f>'Annexe 2'!I13</f>
        <v>110.13944846290187</v>
      </c>
      <c r="K54" s="52">
        <f>'Annexe 2'!J13</f>
        <v>102.61863570630908</v>
      </c>
      <c r="L54" s="52">
        <f>'Annexe 2'!K13</f>
        <v>98.934660300017953</v>
      </c>
      <c r="M54" s="52">
        <f>'Annexe 2'!L13</f>
        <v>120.13012358405165</v>
      </c>
      <c r="N54" s="52">
        <f>'Annexe 2'!M13</f>
        <v>113.23416373753366</v>
      </c>
      <c r="O54" s="52">
        <f>'Annexe 2'!N13</f>
        <v>135.51310025851265</v>
      </c>
      <c r="P54" s="52">
        <f>'Annexe 2'!O13</f>
        <v>117.53508732966959</v>
      </c>
      <c r="Q54" s="52">
        <f>'Annexe 2'!P13</f>
        <v>104.61048136040289</v>
      </c>
      <c r="R54" s="52">
        <f>'Annexe 2'!Q13</f>
        <v>150.2811858742528</v>
      </c>
      <c r="S54" s="52">
        <f>'Annexe 2'!R13</f>
        <v>171.2592640992105</v>
      </c>
      <c r="T54" s="52">
        <f>'Annexe 2'!S13</f>
        <v>118.91717153695195</v>
      </c>
      <c r="U54" s="52">
        <f>'Annexe 2'!T13</f>
        <v>160.35726234473049</v>
      </c>
      <c r="V54" s="52">
        <f>'Annexe 2'!U13</f>
        <v>160.05771974358245</v>
      </c>
      <c r="W54" s="52">
        <f>'Annexe 2'!V13</f>
        <v>179.66614391810592</v>
      </c>
      <c r="X54" s="52">
        <f>'Annexe 2'!W13</f>
        <v>147.96205656403825</v>
      </c>
      <c r="Y54" s="52">
        <f>'Annexe 2'!X13</f>
        <v>177.38731207252042</v>
      </c>
      <c r="Z54" s="52">
        <f>'Annexe 2'!Y13</f>
        <v>200.17299281789693</v>
      </c>
      <c r="AA54" s="52">
        <f>'Annexe 2'!Z13</f>
        <v>211.90847086937995</v>
      </c>
      <c r="AB54" s="52">
        <f>'Annexe 2'!AA13</f>
        <v>227.75462109992179</v>
      </c>
      <c r="AC54" s="52">
        <f>'Annexe 2'!AB13</f>
        <v>270.05950125427199</v>
      </c>
      <c r="AD54" s="52">
        <f>'Annexe 2'!AC13</f>
        <v>263.51949470821285</v>
      </c>
      <c r="AE54" s="64">
        <f t="shared" si="17"/>
        <v>31.645878396764559</v>
      </c>
      <c r="AF54" s="82">
        <f t="shared" si="18"/>
        <v>31.645878396764562</v>
      </c>
    </row>
    <row r="55" spans="2:32">
      <c r="V55" s="31"/>
      <c r="W55" s="31"/>
      <c r="X55" s="31"/>
      <c r="Y55" s="31"/>
      <c r="Z55" s="31"/>
      <c r="AA55" s="31"/>
      <c r="AB55" s="31"/>
      <c r="AC55" s="31"/>
      <c r="AD55" s="31"/>
      <c r="AE55" s="31"/>
    </row>
    <row r="56" spans="2:32">
      <c r="N56" s="33" t="e">
        <f>+SUMPRODUCT(C56:C64,L56:L64)/SUM(C56:C64)</f>
        <v>#DIV/0!</v>
      </c>
      <c r="O56" s="33"/>
      <c r="P56" s="33"/>
      <c r="Q56" s="33"/>
      <c r="R56" s="33"/>
      <c r="S56" s="33"/>
      <c r="T56" s="33"/>
      <c r="U56" s="33"/>
      <c r="V56" s="31"/>
      <c r="W56" s="31"/>
      <c r="X56" s="31"/>
      <c r="Y56" s="31"/>
      <c r="Z56" s="31"/>
      <c r="AA56" s="31"/>
      <c r="AB56" s="31"/>
      <c r="AC56" s="31"/>
      <c r="AD56" s="31"/>
      <c r="AE56" s="31"/>
    </row>
  </sheetData>
  <mergeCells count="19">
    <mergeCell ref="B2:F2"/>
    <mergeCell ref="B6:B7"/>
    <mergeCell ref="C6:C7"/>
    <mergeCell ref="D6:G6"/>
    <mergeCell ref="H6:K6"/>
    <mergeCell ref="AB42:AC42"/>
    <mergeCell ref="L6:O6"/>
    <mergeCell ref="B42:B43"/>
    <mergeCell ref="C42:C43"/>
    <mergeCell ref="D42:G42"/>
    <mergeCell ref="H42:K42"/>
    <mergeCell ref="L42:O42"/>
    <mergeCell ref="P6:S6"/>
    <mergeCell ref="T42:W42"/>
    <mergeCell ref="T6:W6"/>
    <mergeCell ref="P42:S42"/>
    <mergeCell ref="X42:AA42"/>
    <mergeCell ref="X6:AA6"/>
    <mergeCell ref="AB6:AD6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B206"/>
  <sheetViews>
    <sheetView topLeftCell="D163" workbookViewId="0">
      <selection activeCell="V219" sqref="V219"/>
    </sheetView>
  </sheetViews>
  <sheetFormatPr baseColWidth="10" defaultRowHeight="15"/>
  <cols>
    <col min="1" max="1" width="39.42578125" customWidth="1"/>
    <col min="2" max="2" width="7" customWidth="1"/>
    <col min="3" max="3" width="7.28515625" customWidth="1"/>
    <col min="4" max="5" width="7.140625" customWidth="1"/>
    <col min="6" max="6" width="7.28515625" customWidth="1"/>
    <col min="7" max="7" width="7.140625" customWidth="1"/>
    <col min="8" max="10" width="7" customWidth="1"/>
    <col min="11" max="11" width="6.7109375" customWidth="1"/>
    <col min="12" max="12" width="6.85546875" customWidth="1"/>
    <col min="13" max="13" width="7" customWidth="1"/>
    <col min="14" max="15" width="6.85546875" customWidth="1"/>
    <col min="16" max="16" width="7" customWidth="1"/>
    <col min="17" max="17" width="6.85546875" customWidth="1"/>
    <col min="18" max="18" width="7.42578125" customWidth="1"/>
    <col min="19" max="19" width="7" customWidth="1"/>
    <col min="20" max="21" width="7.140625" customWidth="1"/>
    <col min="22" max="22" width="6.85546875" customWidth="1"/>
    <col min="23" max="23" width="7.42578125" customWidth="1"/>
    <col min="24" max="24" width="7.85546875" customWidth="1"/>
    <col min="25" max="25" width="8.140625" customWidth="1"/>
    <col min="26" max="26" width="8.7109375" customWidth="1"/>
    <col min="27" max="27" width="9.5703125" customWidth="1"/>
    <col min="28" max="28" width="8.7109375" customWidth="1"/>
  </cols>
  <sheetData>
    <row r="2" spans="1:28">
      <c r="B2" s="5" t="s">
        <v>68</v>
      </c>
      <c r="C2" s="5" t="s">
        <v>69</v>
      </c>
      <c r="D2" s="5" t="s">
        <v>70</v>
      </c>
      <c r="E2" s="5" t="s">
        <v>71</v>
      </c>
      <c r="F2" s="5" t="s">
        <v>72</v>
      </c>
      <c r="G2" s="5" t="s">
        <v>73</v>
      </c>
      <c r="H2" s="5" t="s">
        <v>74</v>
      </c>
      <c r="I2" s="5" t="s">
        <v>75</v>
      </c>
      <c r="J2" s="5" t="s">
        <v>76</v>
      </c>
      <c r="K2" s="5" t="s">
        <v>77</v>
      </c>
      <c r="L2" s="5" t="s">
        <v>78</v>
      </c>
      <c r="M2" s="5" t="s">
        <v>79</v>
      </c>
      <c r="N2" s="5" t="s">
        <v>80</v>
      </c>
      <c r="O2" s="5" t="s">
        <v>81</v>
      </c>
      <c r="P2" s="5" t="s">
        <v>82</v>
      </c>
      <c r="Q2" s="5" t="s">
        <v>83</v>
      </c>
      <c r="R2" s="5" t="s">
        <v>84</v>
      </c>
      <c r="S2" s="5" t="s">
        <v>85</v>
      </c>
      <c r="T2" s="5" t="s">
        <v>86</v>
      </c>
      <c r="U2" s="5" t="s">
        <v>90</v>
      </c>
      <c r="V2" s="5" t="s">
        <v>98</v>
      </c>
      <c r="W2" s="5" t="s">
        <v>101</v>
      </c>
      <c r="X2" s="5" t="s">
        <v>107</v>
      </c>
      <c r="Y2" s="5" t="s">
        <v>108</v>
      </c>
      <c r="Z2" s="83" t="s">
        <v>110</v>
      </c>
      <c r="AA2" s="83" t="s">
        <v>113</v>
      </c>
      <c r="AB2" s="83" t="s">
        <v>114</v>
      </c>
    </row>
    <row r="3" spans="1:28">
      <c r="A3" t="s">
        <v>5</v>
      </c>
      <c r="B3" s="84">
        <f>PUBLICATIONS!D44</f>
        <v>46.216424014663872</v>
      </c>
      <c r="C3" s="84">
        <f>PUBLICATIONS!E44</f>
        <v>59.427913071108023</v>
      </c>
      <c r="D3" s="84">
        <f>PUBLICATIONS!F44</f>
        <v>57.475342308571022</v>
      </c>
      <c r="E3" s="84">
        <f>PUBLICATIONS!G44</f>
        <v>48.599557949033617</v>
      </c>
      <c r="F3" s="84">
        <f>PUBLICATIONS!H44</f>
        <v>41.361181577637339</v>
      </c>
      <c r="G3" s="84">
        <f>PUBLICATIONS!I44</f>
        <v>130.69051447421197</v>
      </c>
      <c r="H3" s="84">
        <f>PUBLICATIONS!J44</f>
        <v>105.47853820522026</v>
      </c>
      <c r="I3" s="84">
        <f>PUBLICATIONS!K44</f>
        <v>101.45801339151505</v>
      </c>
      <c r="J3" s="84">
        <f>PUBLICATIONS!L44</f>
        <v>101.88199569263654</v>
      </c>
      <c r="K3" s="84">
        <f>PUBLICATIONS!M44</f>
        <v>109.35821924246984</v>
      </c>
      <c r="L3" s="84">
        <f>PUBLICATIONS!N44</f>
        <v>50.239743086758814</v>
      </c>
      <c r="M3" s="84">
        <f>PUBLICATIONS!O44</f>
        <v>122.91440087637599</v>
      </c>
      <c r="N3" s="84">
        <f>PUBLICATIONS!P44</f>
        <v>52.679228122252994</v>
      </c>
      <c r="O3" s="84">
        <f>PUBLICATIONS!Q44</f>
        <v>87.237836594950437</v>
      </c>
      <c r="P3" s="84">
        <f>PUBLICATIONS!R44</f>
        <v>40.39400760057152</v>
      </c>
      <c r="Q3" s="84">
        <f>PUBLICATIONS!S44</f>
        <v>43.234915076630251</v>
      </c>
      <c r="R3" s="84">
        <f>PUBLICATIONS!T44</f>
        <v>42.997953546589677</v>
      </c>
      <c r="S3" s="84">
        <f>PUBLICATIONS!U44</f>
        <v>49.091809151406672</v>
      </c>
      <c r="T3" s="84">
        <f>PUBLICATIONS!V44</f>
        <v>52.477933165408217</v>
      </c>
      <c r="U3" s="84">
        <f>PUBLICATIONS!W44</f>
        <v>54.08626242972511</v>
      </c>
      <c r="V3" s="84">
        <f>PUBLICATIONS!X44</f>
        <v>51.172210529168694</v>
      </c>
      <c r="W3" s="84">
        <f>PUBLICATIONS!Y44</f>
        <v>50.843425273294898</v>
      </c>
      <c r="X3" s="84">
        <f>PUBLICATIONS!Z44</f>
        <v>51.360633414481839</v>
      </c>
      <c r="Y3" s="84">
        <f>PUBLICATIONS!AA11</f>
        <v>63.809490163321541</v>
      </c>
      <c r="Z3" s="84">
        <f>PUBLICATIONS!AB11</f>
        <v>41.936368193364672</v>
      </c>
      <c r="AA3" s="84">
        <f>PUBLICATIONS!AC11</f>
        <v>40.562984649875851</v>
      </c>
      <c r="AB3" s="84">
        <f>PUBLICATIONS!AD11</f>
        <v>62.383359269681357</v>
      </c>
    </row>
    <row r="4" spans="1:28">
      <c r="A4" t="s">
        <v>6</v>
      </c>
      <c r="B4" s="84">
        <f>PUBLICATIONS!D45</f>
        <v>87.693806896075728</v>
      </c>
      <c r="C4" s="84">
        <f>PUBLICATIONS!E45</f>
        <v>95.017953813860913</v>
      </c>
      <c r="D4" s="84">
        <f>PUBLICATIONS!F45</f>
        <v>97.933767998203109</v>
      </c>
      <c r="E4" s="84">
        <f>PUBLICATIONS!G45</f>
        <v>105.77417461937534</v>
      </c>
      <c r="F4" s="84">
        <f>PUBLICATIONS!H45</f>
        <v>105.78938964909503</v>
      </c>
      <c r="G4" s="84">
        <f>PUBLICATIONS!I45</f>
        <v>103.62389547799157</v>
      </c>
      <c r="H4" s="84">
        <f>PUBLICATIONS!J45</f>
        <v>109.98445323831336</v>
      </c>
      <c r="I4" s="84">
        <f>PUBLICATIONS!K45</f>
        <v>131.89179351437886</v>
      </c>
      <c r="J4" s="84">
        <f>PUBLICATIONS!L45</f>
        <v>98.043637831155536</v>
      </c>
      <c r="K4" s="84">
        <f>PUBLICATIONS!M45</f>
        <v>38.641727001844565</v>
      </c>
      <c r="L4" s="84">
        <f>PUBLICATIONS!N45</f>
        <v>48.897409645346023</v>
      </c>
      <c r="M4" s="84">
        <f>PUBLICATIONS!O45</f>
        <v>109.43441513820552</v>
      </c>
      <c r="N4" s="84">
        <f>PUBLICATIONS!P45</f>
        <v>109.47059246703579</v>
      </c>
      <c r="O4" s="84">
        <f>PUBLICATIONS!Q45</f>
        <v>123.77966724944541</v>
      </c>
      <c r="P4" s="84">
        <f>PUBLICATIONS!R45</f>
        <v>146.82400760842893</v>
      </c>
      <c r="Q4" s="84">
        <f>PUBLICATIONS!S45</f>
        <v>200.42098500964516</v>
      </c>
      <c r="R4" s="84">
        <f>PUBLICATIONS!T45</f>
        <v>166.77865037121055</v>
      </c>
      <c r="S4" s="84">
        <f>PUBLICATIONS!U45</f>
        <v>179.72109693120547</v>
      </c>
      <c r="T4" s="84">
        <f>PUBLICATIONS!V45</f>
        <v>256.47837812035033</v>
      </c>
      <c r="U4" s="84">
        <f>PUBLICATIONS!W45</f>
        <v>262.22716862451711</v>
      </c>
      <c r="V4" s="84">
        <f>PUBLICATIONS!X45</f>
        <v>231.20080910180974</v>
      </c>
      <c r="W4" s="84">
        <f>PUBLICATIONS!Y45</f>
        <v>179.72109693120547</v>
      </c>
      <c r="X4" s="84">
        <f>PUBLICATIONS!Z45</f>
        <v>332.95880973356122</v>
      </c>
      <c r="Y4" s="84">
        <f>PUBLICATIONS!AA14</f>
        <v>446.870290601031</v>
      </c>
      <c r="Z4" s="84">
        <f>PUBLICATIONS!AB14</f>
        <v>263.40527731005238</v>
      </c>
      <c r="AA4" s="84">
        <f>PUBLICATIONS!AC14</f>
        <v>316.56540952864293</v>
      </c>
      <c r="AB4" s="84">
        <f>PUBLICATIONS!AD14</f>
        <v>394.67630606371927</v>
      </c>
    </row>
    <row r="5" spans="1:28">
      <c r="A5" t="s">
        <v>7</v>
      </c>
      <c r="B5" s="84">
        <f>PUBLICATIONS!D46</f>
        <v>93.69345752326285</v>
      </c>
      <c r="C5" s="84">
        <f>PUBLICATIONS!E46</f>
        <v>97.191734565053906</v>
      </c>
      <c r="D5" s="84">
        <f>PUBLICATIONS!F46</f>
        <v>109.52985133201307</v>
      </c>
      <c r="E5" s="84">
        <f>PUBLICATIONS!G46</f>
        <v>102.96801435328877</v>
      </c>
      <c r="F5" s="84">
        <f>PUBLICATIONS!H46</f>
        <v>111.97216894514297</v>
      </c>
      <c r="G5" s="84">
        <f>PUBLICATIONS!I46</f>
        <v>115.6738711128875</v>
      </c>
      <c r="H5" s="84">
        <f>PUBLICATIONS!J46</f>
        <v>119.00338777355458</v>
      </c>
      <c r="I5" s="84">
        <f>PUBLICATIONS!K46</f>
        <v>96.335883877613313</v>
      </c>
      <c r="J5" s="84">
        <f>PUBLICATIONS!L46</f>
        <v>115.74169691822426</v>
      </c>
      <c r="K5" s="84">
        <f>PUBLICATIONS!M46</f>
        <v>100.31715331871661</v>
      </c>
      <c r="L5" s="84">
        <f>PUBLICATIONS!N46</f>
        <v>101.44014525699858</v>
      </c>
      <c r="M5" s="84">
        <f>PUBLICATIONS!O46</f>
        <v>114.19652680545958</v>
      </c>
      <c r="N5" s="84">
        <f>PUBLICATIONS!P46</f>
        <v>202.11227712574558</v>
      </c>
      <c r="O5" s="84">
        <f>PUBLICATIONS!Q46</f>
        <v>102.34993741745053</v>
      </c>
      <c r="P5" s="84">
        <f>PUBLICATIONS!R46</f>
        <v>163.16648887614676</v>
      </c>
      <c r="Q5" s="84">
        <f>PUBLICATIONS!S46</f>
        <v>174.29883611312681</v>
      </c>
      <c r="R5" s="84">
        <f>PUBLICATIONS!T46</f>
        <v>147.79103603962594</v>
      </c>
      <c r="S5" s="84">
        <f>PUBLICATIONS!U46</f>
        <v>232.02478096401555</v>
      </c>
      <c r="T5" s="84">
        <f>PUBLICATIONS!V46</f>
        <v>229.04200502143726</v>
      </c>
      <c r="U5" s="84">
        <f>PUBLICATIONS!W46</f>
        <v>183.96406749731025</v>
      </c>
      <c r="V5" s="84">
        <f>PUBLICATIONS!X46</f>
        <v>220.42744430814523</v>
      </c>
      <c r="W5" s="84">
        <f>PUBLICATIONS!Y46</f>
        <v>232.02478096401555</v>
      </c>
      <c r="X5" s="84">
        <f>PUBLICATIONS!Z46</f>
        <v>227.38195963909382</v>
      </c>
      <c r="Y5" s="84">
        <f>PUBLICATIONS!AA18</f>
        <v>232.45416977443551</v>
      </c>
      <c r="Z5" s="84">
        <f>PUBLICATIONS!AB18</f>
        <v>311.49575493476397</v>
      </c>
      <c r="AA5" s="84">
        <f>PUBLICATIONS!AC18</f>
        <v>297.40685466026207</v>
      </c>
      <c r="AB5" s="84">
        <f>PUBLICATIONS!AD18</f>
        <v>318.74090293868926</v>
      </c>
    </row>
    <row r="6" spans="1:28">
      <c r="A6" t="s">
        <v>8</v>
      </c>
      <c r="B6" s="84">
        <f>PUBLICATIONS!D47</f>
        <v>72.667248592813991</v>
      </c>
      <c r="C6" s="84">
        <f>PUBLICATIONS!E47</f>
        <v>92.301571426301749</v>
      </c>
      <c r="D6" s="84">
        <f>PUBLICATIONS!F47</f>
        <v>105.47127565022488</v>
      </c>
      <c r="E6" s="84">
        <f>PUBLICATIONS!G47</f>
        <v>127.38078922524915</v>
      </c>
      <c r="F6" s="84">
        <f>PUBLICATIONS!H47</f>
        <v>84.612100500796473</v>
      </c>
      <c r="G6" s="84">
        <f>PUBLICATIONS!I47</f>
        <v>96.509803739198048</v>
      </c>
      <c r="H6" s="84">
        <f>PUBLICATIONS!J47</f>
        <v>106.58758686414866</v>
      </c>
      <c r="I6" s="84">
        <f>PUBLICATIONS!K47</f>
        <v>104.86815052652943</v>
      </c>
      <c r="J6" s="84">
        <f>PUBLICATIONS!L47</f>
        <v>90.053908538178902</v>
      </c>
      <c r="K6" s="84">
        <f>PUBLICATIONS!M47</f>
        <v>134.74613519754612</v>
      </c>
      <c r="L6" s="84">
        <f>PUBLICATIONS!N47</f>
        <v>135.81463901622658</v>
      </c>
      <c r="M6" s="84">
        <f>PUBLICATIONS!O47</f>
        <v>150.65092371957243</v>
      </c>
      <c r="N6" s="84">
        <f>PUBLICATIONS!P47</f>
        <v>93.489005184700972</v>
      </c>
      <c r="O6" s="84">
        <f>PUBLICATIONS!Q47</f>
        <v>109.54550106617276</v>
      </c>
      <c r="P6" s="84">
        <f>PUBLICATIONS!R47</f>
        <v>172.49716391145685</v>
      </c>
      <c r="Q6" s="84">
        <f>PUBLICATIONS!S47</f>
        <v>202.32611258122469</v>
      </c>
      <c r="R6" s="84">
        <f>PUBLICATIONS!T47</f>
        <v>123.08432487045609</v>
      </c>
      <c r="S6" s="84">
        <f>PUBLICATIONS!U47</f>
        <v>155.13549873173147</v>
      </c>
      <c r="T6" s="84">
        <f>PUBLICATIONS!V47</f>
        <v>153.25168607629928</v>
      </c>
      <c r="U6" s="84">
        <f>PUBLICATIONS!W47</f>
        <v>208.62199044242334</v>
      </c>
      <c r="V6" s="84">
        <f>PUBLICATIONS!X47</f>
        <v>136.7352874356655</v>
      </c>
      <c r="W6" s="84">
        <f>PUBLICATIONS!Y47</f>
        <v>184.98338942992905</v>
      </c>
      <c r="X6" s="84">
        <f>PUBLICATIONS!Z47</f>
        <v>223.48244262960543</v>
      </c>
      <c r="Y6" s="84">
        <f>PUBLICATIONS!AA22</f>
        <v>236.48325649061277</v>
      </c>
      <c r="Z6" s="84">
        <f>PUBLICATIONS!AB22</f>
        <v>236.74108170431452</v>
      </c>
      <c r="AA6" s="84">
        <f>PUBLICATIONS!AC22</f>
        <v>316.51861120897399</v>
      </c>
      <c r="AB6" s="84">
        <f>PUBLICATIONS!AD22</f>
        <v>288.5534544171511</v>
      </c>
    </row>
    <row r="7" spans="1:28">
      <c r="A7" t="s">
        <v>9</v>
      </c>
      <c r="B7" s="84">
        <f>PUBLICATIONS!D48</f>
        <v>87.366909816679311</v>
      </c>
      <c r="C7" s="84">
        <f>PUBLICATIONS!E48</f>
        <v>124.96290289242269</v>
      </c>
      <c r="D7" s="84">
        <f>PUBLICATIONS!F48</f>
        <v>124.4320410331372</v>
      </c>
      <c r="E7" s="84">
        <f>PUBLICATIONS!G48</f>
        <v>110.75682579615393</v>
      </c>
      <c r="F7" s="84">
        <f>PUBLICATIONS!H48</f>
        <v>200.2065618705586</v>
      </c>
      <c r="G7" s="84">
        <f>PUBLICATIONS!I48</f>
        <v>119.42294881560656</v>
      </c>
      <c r="H7" s="84">
        <f>PUBLICATIONS!J48</f>
        <v>115.00353298505645</v>
      </c>
      <c r="I7" s="84">
        <f>PUBLICATIONS!K48</f>
        <v>133.11847474072169</v>
      </c>
      <c r="J7" s="84">
        <f>PUBLICATIONS!L48</f>
        <v>113.85199696269565</v>
      </c>
      <c r="K7" s="84">
        <f>PUBLICATIONS!M48</f>
        <v>96.067611760084958</v>
      </c>
      <c r="L7" s="84">
        <f>PUBLICATIONS!N48</f>
        <v>96.41768087520434</v>
      </c>
      <c r="M7" s="84">
        <f>PUBLICATIONS!O48</f>
        <v>128.52828638810871</v>
      </c>
      <c r="N7" s="84">
        <f>PUBLICATIONS!P48</f>
        <v>120.25865074298041</v>
      </c>
      <c r="O7" s="84">
        <f>PUBLICATIONS!Q48</f>
        <v>117.76146130890584</v>
      </c>
      <c r="P7" s="84">
        <f>PUBLICATIONS!R48</f>
        <v>129.17499782514503</v>
      </c>
      <c r="Q7" s="84">
        <f>PUBLICATIONS!S48</f>
        <v>173.78964442709017</v>
      </c>
      <c r="R7" s="84">
        <f>PUBLICATIONS!T48</f>
        <v>160.81771556534733</v>
      </c>
      <c r="S7" s="84">
        <f>PUBLICATIONS!U48</f>
        <v>154.72878705042362</v>
      </c>
      <c r="T7" s="84">
        <f>PUBLICATIONS!V48</f>
        <v>225.34980675822101</v>
      </c>
      <c r="U7" s="84">
        <f>PUBLICATIONS!W48</f>
        <v>171.14796286313685</v>
      </c>
      <c r="V7" s="84">
        <f>PUBLICATIONS!X48</f>
        <v>141.59178227452651</v>
      </c>
      <c r="W7" s="84">
        <f>PUBLICATIONS!Y48</f>
        <v>154.72878705042362</v>
      </c>
      <c r="X7" s="84">
        <f>PUBLICATIONS!Z48</f>
        <v>208.84734220532656</v>
      </c>
      <c r="Y7" s="84">
        <f>PUBLICATIONS!AA24</f>
        <v>249.38709864195408</v>
      </c>
      <c r="Z7" s="84">
        <f>PUBLICATIONS!AB24</f>
        <v>218.98809262167876</v>
      </c>
      <c r="AA7" s="84">
        <f>PUBLICATIONS!AC24</f>
        <v>176.31910170229756</v>
      </c>
      <c r="AB7" s="84">
        <f>PUBLICATIONS!AD24</f>
        <v>234.49858437613568</v>
      </c>
    </row>
    <row r="8" spans="1:28">
      <c r="A8" t="s">
        <v>10</v>
      </c>
      <c r="B8" s="84">
        <f>PUBLICATIONS!D49</f>
        <v>55.594905989261989</v>
      </c>
      <c r="C8" s="84">
        <f>PUBLICATIONS!E49</f>
        <v>85.089811632031029</v>
      </c>
      <c r="D8" s="84">
        <f>PUBLICATIONS!F49</f>
        <v>91.341608149562944</v>
      </c>
      <c r="E8" s="84">
        <f>PUBLICATIONS!G49</f>
        <v>246.25066255146456</v>
      </c>
      <c r="F8" s="84">
        <f>PUBLICATIONS!H49</f>
        <v>83.5334922157015</v>
      </c>
      <c r="G8" s="84">
        <f>PUBLICATIONS!I49</f>
        <v>104.67790233091435</v>
      </c>
      <c r="H8" s="84">
        <f>PUBLICATIONS!J49</f>
        <v>139.77161854802591</v>
      </c>
      <c r="I8" s="84">
        <f>PUBLICATIONS!K49</f>
        <v>33.164208000592275</v>
      </c>
      <c r="J8" s="84">
        <f>PUBLICATIONS!L49</f>
        <v>55.398804854900639</v>
      </c>
      <c r="K8" s="84">
        <f>PUBLICATIONS!M49</f>
        <v>60.543170669450838</v>
      </c>
      <c r="L8" s="84">
        <f>PUBLICATIONS!N49</f>
        <v>60.543170669450838</v>
      </c>
      <c r="M8" s="84">
        <f>PUBLICATIONS!O49</f>
        <v>79.683861152447932</v>
      </c>
      <c r="N8" s="84">
        <f>PUBLICATIONS!P49</f>
        <v>77.383737032722564</v>
      </c>
      <c r="O8" s="84">
        <f>PUBLICATIONS!Q49</f>
        <v>67.716098982734962</v>
      </c>
      <c r="P8" s="84">
        <f>PUBLICATIONS!R49</f>
        <v>79.207540613755882</v>
      </c>
      <c r="Q8" s="84">
        <f>PUBLICATIONS!S49</f>
        <v>69.103675130517402</v>
      </c>
      <c r="R8" s="84">
        <f>PUBLICATIONS!T49</f>
        <v>31.596658054050387</v>
      </c>
      <c r="S8" s="84">
        <f>PUBLICATIONS!U49</f>
        <v>78.815127889865678</v>
      </c>
      <c r="T8" s="84">
        <f>PUBLICATIONS!V49</f>
        <v>55.428727466688969</v>
      </c>
      <c r="U8" s="84">
        <f>PUBLICATIONS!W49</f>
        <v>69.774365231891849</v>
      </c>
      <c r="V8" s="84">
        <f>PUBLICATIONS!X49</f>
        <v>48.877146569670458</v>
      </c>
      <c r="W8" s="84">
        <f>PUBLICATIONS!Y49</f>
        <v>78.815127889865678</v>
      </c>
      <c r="X8" s="84">
        <f>PUBLICATIONS!Z49</f>
        <v>21.405217957498323</v>
      </c>
      <c r="Y8" s="84">
        <f>PUBLICATIONS!AA27</f>
        <v>17.439028356232033</v>
      </c>
      <c r="Z8" s="84">
        <f>PUBLICATIONS!AB27</f>
        <v>41.182432196198292</v>
      </c>
      <c r="AA8" s="108">
        <f>PUBLICATIONS!AC27</f>
        <v>244.88238978096328</v>
      </c>
      <c r="AB8" s="108">
        <f>PUBLICATIONS!AD27</f>
        <v>129.41438376189893</v>
      </c>
    </row>
    <row r="9" spans="1:28">
      <c r="A9" t="s">
        <v>11</v>
      </c>
      <c r="B9" s="84">
        <f>PUBLICATIONS!D50</f>
        <v>92.30361945704891</v>
      </c>
      <c r="C9" s="84">
        <f>PUBLICATIONS!E50</f>
        <v>100.41866066144095</v>
      </c>
      <c r="D9" s="84">
        <f>PUBLICATIONS!F50</f>
        <v>102.96748084208841</v>
      </c>
      <c r="E9" s="84">
        <f>PUBLICATIONS!G50</f>
        <v>104.31023903942167</v>
      </c>
      <c r="F9" s="84">
        <f>PUBLICATIONS!H50</f>
        <v>111.8232054424488</v>
      </c>
      <c r="G9" s="84">
        <f>PUBLICATIONS!I50</f>
        <v>92.920999499580105</v>
      </c>
      <c r="H9" s="84">
        <f>PUBLICATIONS!J50</f>
        <v>105.09523831480797</v>
      </c>
      <c r="I9" s="84">
        <f>PUBLICATIONS!K50</f>
        <v>104.27084952811283</v>
      </c>
      <c r="J9" s="84">
        <f>PUBLICATIONS!L50</f>
        <v>105.33881739692579</v>
      </c>
      <c r="K9" s="84">
        <f>PUBLICATIONS!M50</f>
        <v>109.94405517880143</v>
      </c>
      <c r="L9" s="84">
        <f>PUBLICATIONS!N50</f>
        <v>101.37371023126408</v>
      </c>
      <c r="M9" s="84">
        <f>PUBLICATIONS!O50</f>
        <v>104.6928023731877</v>
      </c>
      <c r="N9" s="84">
        <f>PUBLICATIONS!P50</f>
        <v>110.49938867788026</v>
      </c>
      <c r="O9" s="84">
        <f>PUBLICATIONS!Q50</f>
        <v>98.836624626509959</v>
      </c>
      <c r="P9" s="84">
        <f>PUBLICATIONS!R50</f>
        <v>102.08945455457327</v>
      </c>
      <c r="Q9" s="84">
        <f>PUBLICATIONS!S50</f>
        <v>110.94779113584971</v>
      </c>
      <c r="R9" s="84">
        <f>PUBLICATIONS!T50</f>
        <v>108.19088898229906</v>
      </c>
      <c r="S9" s="84">
        <f>PUBLICATIONS!U50</f>
        <v>105.253751195002</v>
      </c>
      <c r="T9" s="84">
        <f>PUBLICATIONS!V50</f>
        <v>102.3672494651334</v>
      </c>
      <c r="U9" s="84">
        <f>PUBLICATIONS!W50</f>
        <v>119.89914104893558</v>
      </c>
      <c r="V9" s="84">
        <f>PUBLICATIONS!X50</f>
        <v>118.15223413105799</v>
      </c>
      <c r="W9" s="84">
        <f>PUBLICATIONS!Y50</f>
        <v>105.253751195002</v>
      </c>
      <c r="X9" s="84">
        <f>PUBLICATIONS!Z50</f>
        <v>117.43685198733408</v>
      </c>
      <c r="Y9" s="84">
        <f>PUBLICATIONS!AA30</f>
        <v>118.43962648763006</v>
      </c>
      <c r="Z9" s="84">
        <f>PUBLICATIONS!AB30</f>
        <v>123.29278139673097</v>
      </c>
      <c r="AA9" s="84">
        <f>PUBLICATIONS!AC30</f>
        <v>117.47091677714802</v>
      </c>
      <c r="AB9" s="84">
        <f>PUBLICATIONS!AD30</f>
        <v>111.73931733881462</v>
      </c>
    </row>
    <row r="10" spans="1:28">
      <c r="A10" t="s">
        <v>12</v>
      </c>
      <c r="B10" s="84">
        <f>PUBLICATIONS!D51</f>
        <v>0</v>
      </c>
      <c r="C10" s="84">
        <f>PUBLICATIONS!E51</f>
        <v>0</v>
      </c>
      <c r="D10" s="84">
        <f>PUBLICATIONS!F51</f>
        <v>159.67162052797491</v>
      </c>
      <c r="E10" s="84">
        <f>PUBLICATIONS!G51</f>
        <v>240.32837947202506</v>
      </c>
      <c r="F10" s="84">
        <f>PUBLICATIONS!H51</f>
        <v>250.58320059397843</v>
      </c>
      <c r="G10" s="84">
        <f>PUBLICATIONS!I51</f>
        <v>2063.2058631419059</v>
      </c>
      <c r="H10" s="84">
        <f>PUBLICATIONS!J51</f>
        <v>685.89371212172739</v>
      </c>
      <c r="I10" s="84">
        <f>PUBLICATIONS!K51</f>
        <v>2337.0249214873943</v>
      </c>
      <c r="J10" s="84">
        <f>PUBLICATIONS!L51</f>
        <v>1320.1512977310958</v>
      </c>
      <c r="K10" s="84">
        <f>PUBLICATIONS!M51</f>
        <v>173.46577010066113</v>
      </c>
      <c r="L10" s="84">
        <f>PUBLICATIONS!N51</f>
        <v>261.5295673894567</v>
      </c>
      <c r="M10" s="84">
        <f>PUBLICATIONS!O51</f>
        <v>345.56450472278101</v>
      </c>
      <c r="N10" s="84">
        <f>PUBLICATIONS!P51</f>
        <v>0</v>
      </c>
      <c r="O10" s="84">
        <f>PUBLICATIONS!Q51</f>
        <v>688.19143602248926</v>
      </c>
      <c r="P10" s="84">
        <f>PUBLICATIONS!R51</f>
        <v>1880.1535567888384</v>
      </c>
      <c r="Q10" s="84">
        <f>PUBLICATIONS!S51</f>
        <v>1043.3635595653502</v>
      </c>
      <c r="R10" s="84">
        <f>PUBLICATIONS!T51</f>
        <v>1384.9899411807203</v>
      </c>
      <c r="S10" s="84">
        <f>PUBLICATIONS!U51</f>
        <v>1458.923509704437</v>
      </c>
      <c r="T10" s="84">
        <f>PUBLICATIONS!V51</f>
        <v>0</v>
      </c>
      <c r="U10" s="84">
        <f>PUBLICATIONS!W51</f>
        <v>422.8341062129706</v>
      </c>
      <c r="V10" s="84">
        <f>PUBLICATIONS!X51</f>
        <v>980.73857586516147</v>
      </c>
      <c r="W10" s="84">
        <f>PUBLICATIONS!Y51</f>
        <v>1458.923509704437</v>
      </c>
      <c r="X10" s="84">
        <f>PUBLICATIONS!Z51</f>
        <v>1560.8703207221336</v>
      </c>
      <c r="Y10" s="84">
        <f>PUBLICATIONS!AA51</f>
        <v>59.137637232583302</v>
      </c>
      <c r="Z10" s="84">
        <f>PUBLICATIONS!AB51</f>
        <v>450.43167025484286</v>
      </c>
      <c r="AA10" s="84">
        <f>PUBLICATIONS!AC51</f>
        <v>1054.5044004808678</v>
      </c>
      <c r="AB10" s="84">
        <f>PUBLICATIONS!AD51</f>
        <v>1972.2539413510369</v>
      </c>
    </row>
    <row r="11" spans="1:28">
      <c r="A11" t="s">
        <v>13</v>
      </c>
      <c r="B11" s="84">
        <f>PUBLICATIONS!D52</f>
        <v>84.00819851083719</v>
      </c>
      <c r="C11" s="84">
        <f>PUBLICATIONS!E52</f>
        <v>86.047121630909643</v>
      </c>
      <c r="D11" s="84">
        <f>PUBLICATIONS!F52</f>
        <v>136.21686975168234</v>
      </c>
      <c r="E11" s="84">
        <f>PUBLICATIONS!G52</f>
        <v>93.727810106570843</v>
      </c>
      <c r="F11" s="84">
        <f>PUBLICATIONS!H52</f>
        <v>33.895275536830901</v>
      </c>
      <c r="G11" s="84">
        <f>PUBLICATIONS!I52</f>
        <v>40.854229911389751</v>
      </c>
      <c r="H11" s="84">
        <f>PUBLICATIONS!J52</f>
        <v>39.18229352536369</v>
      </c>
      <c r="I11" s="84">
        <f>PUBLICATIONS!K52</f>
        <v>28.240396573752403</v>
      </c>
      <c r="J11" s="84">
        <f>PUBLICATIONS!L52</f>
        <v>22.258648801762813</v>
      </c>
      <c r="K11" s="84">
        <f>PUBLICATIONS!M52</f>
        <v>19.350827763203082</v>
      </c>
      <c r="L11" s="84">
        <f>PUBLICATIONS!N52</f>
        <v>19.350827763203082</v>
      </c>
      <c r="M11" s="84">
        <f>PUBLICATIONS!O52</f>
        <v>47.122652799645188</v>
      </c>
      <c r="N11" s="84">
        <f>PUBLICATIONS!P52</f>
        <v>14.527146554146345</v>
      </c>
      <c r="O11" s="84">
        <f>PUBLICATIONS!Q52</f>
        <v>17.446790238391834</v>
      </c>
      <c r="P11" s="84">
        <f>PUBLICATIONS!R52</f>
        <v>17.446790238391834</v>
      </c>
      <c r="Q11" s="84">
        <f>PUBLICATIONS!S52</f>
        <v>17.56169458135199</v>
      </c>
      <c r="R11" s="84">
        <f>PUBLICATIONS!T52</f>
        <v>12.786006261572727</v>
      </c>
      <c r="S11" s="84">
        <f>PUBLICATIONS!U52</f>
        <v>20.404773254045679</v>
      </c>
      <c r="T11" s="84">
        <f>PUBLICATIONS!V52</f>
        <v>20.299864394127706</v>
      </c>
      <c r="U11" s="84">
        <f>PUBLICATIONS!W52</f>
        <v>19.413102828104389</v>
      </c>
      <c r="V11" s="84">
        <f>PUBLICATIONS!X52</f>
        <v>22.043857624864096</v>
      </c>
      <c r="W11" s="84">
        <f>PUBLICATIONS!Y52</f>
        <v>20.404773254045679</v>
      </c>
      <c r="X11" s="84">
        <f>PUBLICATIONS!Z52</f>
        <v>24.568100787457073</v>
      </c>
      <c r="Y11" s="84">
        <f>PUBLICATIONS!AA34</f>
        <v>18.239570950738631</v>
      </c>
      <c r="Z11" s="84">
        <f>PUBLICATIONS!AB34</f>
        <v>33.368380501676207</v>
      </c>
      <c r="AA11" s="84">
        <f>PUBLICATIONS!AC34</f>
        <v>25.496330494497965</v>
      </c>
      <c r="AB11" s="84">
        <f>PUBLICATIONS!AD34</f>
        <v>22.233185737738282</v>
      </c>
    </row>
    <row r="12" spans="1:28">
      <c r="A12" t="s">
        <v>14</v>
      </c>
      <c r="B12" s="84">
        <f>PUBLICATIONS!D53</f>
        <v>96.328506525608333</v>
      </c>
      <c r="C12" s="84">
        <f>PUBLICATIONS!E53</f>
        <v>80.518524765206109</v>
      </c>
      <c r="D12" s="84">
        <f>PUBLICATIONS!F53</f>
        <v>105.66036539593536</v>
      </c>
      <c r="E12" s="84">
        <f>PUBLICATIONS!G53</f>
        <v>116.28557297553721</v>
      </c>
      <c r="F12" s="84">
        <f>PUBLICATIONS!H53</f>
        <v>78.730288991244208</v>
      </c>
      <c r="G12" s="84">
        <f>PUBLICATIONS!I53</f>
        <v>131.84507841945597</v>
      </c>
      <c r="H12" s="84">
        <f>PUBLICATIONS!J53</f>
        <v>163.76558904792233</v>
      </c>
      <c r="I12" s="84">
        <f>PUBLICATIONS!K53</f>
        <v>157.7455083335376</v>
      </c>
      <c r="J12" s="84">
        <f>PUBLICATIONS!L53</f>
        <v>138.26807711007996</v>
      </c>
      <c r="K12" s="84">
        <f>PUBLICATIONS!M53</f>
        <v>130.71812753129993</v>
      </c>
      <c r="L12" s="84">
        <f>PUBLICATIONS!N53</f>
        <v>109.17462912546735</v>
      </c>
      <c r="M12" s="84">
        <f>PUBLICATIONS!O53</f>
        <v>116.44663548331764</v>
      </c>
      <c r="N12" s="84">
        <f>PUBLICATIONS!P53</f>
        <v>118.60971463708495</v>
      </c>
      <c r="O12" s="84">
        <f>PUBLICATIONS!Q53</f>
        <v>116.7919505106085</v>
      </c>
      <c r="P12" s="84">
        <f>PUBLICATIONS!R53</f>
        <v>47.126228560674846</v>
      </c>
      <c r="Q12" s="84">
        <f>PUBLICATIONS!S53</f>
        <v>40.191864989492906</v>
      </c>
      <c r="R12" s="84">
        <f>PUBLICATIONS!T53</f>
        <v>36.031201750277255</v>
      </c>
      <c r="S12" s="84">
        <f>PUBLICATIONS!U53</f>
        <v>29.06897585310864</v>
      </c>
      <c r="T12" s="84">
        <f>PUBLICATIONS!V53</f>
        <v>59.183662367199439</v>
      </c>
      <c r="U12" s="84">
        <f>PUBLICATIONS!W53</f>
        <v>26.016522896840836</v>
      </c>
      <c r="V12" s="84">
        <f>PUBLICATIONS!X53</f>
        <v>35.420969011839496</v>
      </c>
      <c r="W12" s="84">
        <f>PUBLICATIONS!Y53</f>
        <v>29.06897585310864</v>
      </c>
      <c r="X12" s="84">
        <f>PUBLICATIONS!Z53</f>
        <v>48.967062428108804</v>
      </c>
      <c r="Y12" s="84">
        <f>PUBLICATIONS!AA37</f>
        <v>25.759009522550283</v>
      </c>
      <c r="Z12" s="84">
        <f>PUBLICATIONS!AB37</f>
        <v>11.443049082011976</v>
      </c>
      <c r="AA12" s="108">
        <f>PUBLICATIONS!AC37</f>
        <v>8.0876069268311515</v>
      </c>
      <c r="AB12" s="84">
        <f>PUBLICATIONS!AD37</f>
        <v>7.2221081277114845</v>
      </c>
    </row>
    <row r="13" spans="1:28">
      <c r="A13" t="s">
        <v>17</v>
      </c>
      <c r="B13" s="84">
        <f>PUBLICATIONS!D54</f>
        <v>75.405661852115685</v>
      </c>
      <c r="C13" s="84">
        <f>PUBLICATIONS!E54</f>
        <v>89.482826901849094</v>
      </c>
      <c r="D13" s="84">
        <f>PUBLICATIONS!F54</f>
        <v>100.16416585211263</v>
      </c>
      <c r="E13" s="84">
        <f>PUBLICATIONS!G54</f>
        <v>110.31513403204735</v>
      </c>
      <c r="F13" s="84">
        <f>PUBLICATIONS!H54</f>
        <v>87.212320173512211</v>
      </c>
      <c r="G13" s="84">
        <f>PUBLICATIONS!I54</f>
        <v>106.39805223395885</v>
      </c>
      <c r="H13" s="84">
        <f>PUBLICATIONS!J54</f>
        <v>110.13944846290187</v>
      </c>
      <c r="I13" s="84">
        <f>PUBLICATIONS!K54</f>
        <v>102.61863570630908</v>
      </c>
      <c r="J13" s="84">
        <f>PUBLICATIONS!L54</f>
        <v>98.934660300017953</v>
      </c>
      <c r="K13" s="84">
        <f>PUBLICATIONS!M54</f>
        <v>120.13012358405165</v>
      </c>
      <c r="L13" s="84">
        <f>PUBLICATIONS!N54</f>
        <v>113.23416373753366</v>
      </c>
      <c r="M13" s="84">
        <f>PUBLICATIONS!O54</f>
        <v>135.51310025851265</v>
      </c>
      <c r="N13" s="84">
        <f>PUBLICATIONS!P54</f>
        <v>117.53508732966959</v>
      </c>
      <c r="O13" s="84">
        <f>PUBLICATIONS!Q54</f>
        <v>104.61048136040289</v>
      </c>
      <c r="P13" s="84">
        <f>PUBLICATIONS!R54</f>
        <v>150.2811858742528</v>
      </c>
      <c r="Q13" s="84">
        <f>PUBLICATIONS!S54</f>
        <v>171.2592640992105</v>
      </c>
      <c r="R13" s="84">
        <f>PUBLICATIONS!T54</f>
        <v>118.91717153695195</v>
      </c>
      <c r="S13" s="84">
        <f>PUBLICATIONS!U54</f>
        <v>160.35726234473049</v>
      </c>
      <c r="T13" s="84">
        <f>PUBLICATIONS!V54</f>
        <v>160.05771974358245</v>
      </c>
      <c r="U13" s="84">
        <f>PUBLICATIONS!W54</f>
        <v>179.66614391810592</v>
      </c>
      <c r="V13" s="84">
        <f>PUBLICATIONS!X54</f>
        <v>147.96205656403825</v>
      </c>
      <c r="W13" s="84">
        <f>PUBLICATIONS!Y54</f>
        <v>177.38731207252042</v>
      </c>
      <c r="X13" s="84">
        <f>PUBLICATIONS!Z54</f>
        <v>200.17299281789693</v>
      </c>
      <c r="Y13" s="84">
        <f>PUBLICATIONS!AA38</f>
        <v>211.90847086937995</v>
      </c>
      <c r="Z13" s="84">
        <f>PUBLICATIONS!AB38</f>
        <v>227.75462109992179</v>
      </c>
      <c r="AA13" s="84">
        <f>PUBLICATIONS!AC38</f>
        <v>270.05950125427199</v>
      </c>
      <c r="AB13" s="84">
        <f>PUBLICATIONS!AD38</f>
        <v>263.51949470821285</v>
      </c>
    </row>
    <row r="18" spans="1:28">
      <c r="A18" t="s">
        <v>17</v>
      </c>
      <c r="B18" s="30" t="s">
        <v>68</v>
      </c>
      <c r="C18" s="30" t="s">
        <v>69</v>
      </c>
      <c r="D18" s="30" t="s">
        <v>70</v>
      </c>
      <c r="E18" s="30" t="s">
        <v>71</v>
      </c>
      <c r="F18" s="30" t="s">
        <v>72</v>
      </c>
      <c r="G18" s="30" t="s">
        <v>73</v>
      </c>
      <c r="H18" s="30" t="s">
        <v>74</v>
      </c>
      <c r="I18" s="30" t="s">
        <v>75</v>
      </c>
      <c r="J18" s="30" t="s">
        <v>76</v>
      </c>
      <c r="K18" s="30" t="s">
        <v>77</v>
      </c>
      <c r="L18" s="30" t="s">
        <v>78</v>
      </c>
      <c r="M18" s="30" t="s">
        <v>79</v>
      </c>
      <c r="N18" s="30" t="s">
        <v>80</v>
      </c>
      <c r="O18" s="30" t="s">
        <v>81</v>
      </c>
      <c r="P18" s="30" t="s">
        <v>82</v>
      </c>
      <c r="Q18" s="30" t="s">
        <v>83</v>
      </c>
      <c r="R18" s="30" t="s">
        <v>84</v>
      </c>
      <c r="S18" s="30" t="s">
        <v>85</v>
      </c>
      <c r="T18" s="30" t="s">
        <v>86</v>
      </c>
      <c r="U18" s="30" t="s">
        <v>90</v>
      </c>
      <c r="V18" s="30" t="s">
        <v>98</v>
      </c>
      <c r="W18" s="30" t="s">
        <v>101</v>
      </c>
      <c r="X18" s="5" t="s">
        <v>107</v>
      </c>
      <c r="Y18" s="95" t="s">
        <v>108</v>
      </c>
      <c r="Z18" s="95" t="s">
        <v>110</v>
      </c>
      <c r="AA18" s="95" t="s">
        <v>113</v>
      </c>
      <c r="AB18" s="95" t="s">
        <v>114</v>
      </c>
    </row>
    <row r="19" spans="1:28">
      <c r="B19" s="4">
        <f>B13</f>
        <v>75.405661852115685</v>
      </c>
      <c r="C19" s="4">
        <f t="shared" ref="C19:X19" si="0">C13</f>
        <v>89.482826901849094</v>
      </c>
      <c r="D19" s="4">
        <f t="shared" si="0"/>
        <v>100.16416585211263</v>
      </c>
      <c r="E19" s="4">
        <f t="shared" si="0"/>
        <v>110.31513403204735</v>
      </c>
      <c r="F19" s="4">
        <f t="shared" si="0"/>
        <v>87.212320173512211</v>
      </c>
      <c r="G19" s="4">
        <f t="shared" si="0"/>
        <v>106.39805223395885</v>
      </c>
      <c r="H19" s="4">
        <f t="shared" si="0"/>
        <v>110.13944846290187</v>
      </c>
      <c r="I19" s="4">
        <f t="shared" si="0"/>
        <v>102.61863570630908</v>
      </c>
      <c r="J19" s="4">
        <f t="shared" si="0"/>
        <v>98.934660300017953</v>
      </c>
      <c r="K19" s="4">
        <f t="shared" si="0"/>
        <v>120.13012358405165</v>
      </c>
      <c r="L19" s="4">
        <f t="shared" si="0"/>
        <v>113.23416373753366</v>
      </c>
      <c r="M19" s="4">
        <f t="shared" si="0"/>
        <v>135.51310025851265</v>
      </c>
      <c r="N19" s="4">
        <f t="shared" si="0"/>
        <v>117.53508732966959</v>
      </c>
      <c r="O19" s="4">
        <f t="shared" si="0"/>
        <v>104.61048136040289</v>
      </c>
      <c r="P19" s="4">
        <f t="shared" si="0"/>
        <v>150.2811858742528</v>
      </c>
      <c r="Q19" s="4">
        <f t="shared" si="0"/>
        <v>171.2592640992105</v>
      </c>
      <c r="R19" s="4">
        <f t="shared" si="0"/>
        <v>118.91717153695195</v>
      </c>
      <c r="S19" s="4">
        <f t="shared" si="0"/>
        <v>160.35726234473049</v>
      </c>
      <c r="T19" s="4">
        <f t="shared" si="0"/>
        <v>160.05771974358245</v>
      </c>
      <c r="U19" s="4">
        <f t="shared" si="0"/>
        <v>179.66614391810592</v>
      </c>
      <c r="V19" s="4">
        <f t="shared" si="0"/>
        <v>147.96205656403825</v>
      </c>
      <c r="W19" s="4">
        <f t="shared" si="0"/>
        <v>177.38731207252042</v>
      </c>
      <c r="X19" s="4">
        <f t="shared" si="0"/>
        <v>200.17299281789693</v>
      </c>
      <c r="Y19" s="4">
        <f>Y13</f>
        <v>211.90847086937995</v>
      </c>
      <c r="Z19" s="4">
        <f>Z13</f>
        <v>227.75462109992179</v>
      </c>
      <c r="AA19" s="4">
        <f>AA13</f>
        <v>270.05950125427199</v>
      </c>
      <c r="AB19" s="4">
        <f>AB13</f>
        <v>263.51949470821285</v>
      </c>
    </row>
    <row r="39" spans="1:28">
      <c r="A39" t="s">
        <v>5</v>
      </c>
      <c r="B39" s="5" t="s">
        <v>68</v>
      </c>
      <c r="C39" s="5" t="s">
        <v>69</v>
      </c>
      <c r="D39" s="5" t="s">
        <v>70</v>
      </c>
      <c r="E39" s="5" t="s">
        <v>71</v>
      </c>
      <c r="F39" s="5" t="s">
        <v>72</v>
      </c>
      <c r="G39" s="5" t="s">
        <v>73</v>
      </c>
      <c r="H39" s="5" t="s">
        <v>74</v>
      </c>
      <c r="I39" s="5" t="s">
        <v>75</v>
      </c>
      <c r="J39" s="5" t="s">
        <v>76</v>
      </c>
      <c r="K39" s="5" t="s">
        <v>77</v>
      </c>
      <c r="L39" s="5" t="s">
        <v>78</v>
      </c>
      <c r="M39" s="5" t="s">
        <v>79</v>
      </c>
      <c r="N39" s="5" t="s">
        <v>80</v>
      </c>
      <c r="O39" s="5" t="s">
        <v>81</v>
      </c>
      <c r="P39" s="5" t="s">
        <v>82</v>
      </c>
      <c r="Q39" s="5" t="s">
        <v>83</v>
      </c>
      <c r="R39" s="5" t="s">
        <v>84</v>
      </c>
      <c r="S39" s="5" t="s">
        <v>85</v>
      </c>
      <c r="T39" s="5" t="s">
        <v>86</v>
      </c>
      <c r="U39" s="5" t="s">
        <v>90</v>
      </c>
      <c r="V39" s="5" t="s">
        <v>98</v>
      </c>
      <c r="W39" s="5" t="s">
        <v>101</v>
      </c>
      <c r="X39" s="5" t="s">
        <v>107</v>
      </c>
      <c r="Y39" s="102" t="s">
        <v>108</v>
      </c>
      <c r="Z39" s="102" t="s">
        <v>110</v>
      </c>
      <c r="AA39" s="102" t="s">
        <v>113</v>
      </c>
      <c r="AB39" s="95" t="s">
        <v>114</v>
      </c>
    </row>
    <row r="40" spans="1:28">
      <c r="B40" s="84">
        <f>B3</f>
        <v>46.216424014663872</v>
      </c>
      <c r="C40" s="84">
        <f t="shared" ref="C40:X40" si="1">C3</f>
        <v>59.427913071108023</v>
      </c>
      <c r="D40" s="84">
        <f t="shared" si="1"/>
        <v>57.475342308571022</v>
      </c>
      <c r="E40" s="84">
        <f t="shared" si="1"/>
        <v>48.599557949033617</v>
      </c>
      <c r="F40" s="84">
        <f t="shared" si="1"/>
        <v>41.361181577637339</v>
      </c>
      <c r="G40" s="84">
        <f t="shared" si="1"/>
        <v>130.69051447421197</v>
      </c>
      <c r="H40" s="84">
        <f t="shared" si="1"/>
        <v>105.47853820522026</v>
      </c>
      <c r="I40" s="84">
        <f t="shared" si="1"/>
        <v>101.45801339151505</v>
      </c>
      <c r="J40" s="84">
        <f t="shared" si="1"/>
        <v>101.88199569263654</v>
      </c>
      <c r="K40" s="84">
        <f t="shared" si="1"/>
        <v>109.35821924246984</v>
      </c>
      <c r="L40" s="84">
        <f t="shared" si="1"/>
        <v>50.239743086758814</v>
      </c>
      <c r="M40" s="84">
        <f t="shared" si="1"/>
        <v>122.91440087637599</v>
      </c>
      <c r="N40" s="84">
        <f t="shared" si="1"/>
        <v>52.679228122252994</v>
      </c>
      <c r="O40" s="84">
        <f t="shared" si="1"/>
        <v>87.237836594950437</v>
      </c>
      <c r="P40" s="84">
        <f t="shared" si="1"/>
        <v>40.39400760057152</v>
      </c>
      <c r="Q40" s="84">
        <f t="shared" si="1"/>
        <v>43.234915076630251</v>
      </c>
      <c r="R40" s="84">
        <f t="shared" si="1"/>
        <v>42.997953546589677</v>
      </c>
      <c r="S40" s="84">
        <f t="shared" si="1"/>
        <v>49.091809151406672</v>
      </c>
      <c r="T40" s="84">
        <f t="shared" si="1"/>
        <v>52.477933165408217</v>
      </c>
      <c r="U40" s="84">
        <f t="shared" si="1"/>
        <v>54.08626242972511</v>
      </c>
      <c r="V40" s="84">
        <f t="shared" si="1"/>
        <v>51.172210529168694</v>
      </c>
      <c r="W40" s="84">
        <f t="shared" si="1"/>
        <v>50.843425273294898</v>
      </c>
      <c r="X40" s="84">
        <f t="shared" si="1"/>
        <v>51.360633414481839</v>
      </c>
      <c r="Y40" s="84">
        <f>Y3</f>
        <v>63.809490163321541</v>
      </c>
      <c r="Z40" s="84">
        <f>Z3</f>
        <v>41.936368193364672</v>
      </c>
      <c r="AA40" s="84">
        <f>AA3</f>
        <v>40.562984649875851</v>
      </c>
      <c r="AB40" s="84">
        <f>AB3</f>
        <v>62.383359269681357</v>
      </c>
    </row>
    <row r="57" spans="1:28">
      <c r="A57" t="s">
        <v>6</v>
      </c>
      <c r="B57" s="30" t="s">
        <v>68</v>
      </c>
      <c r="C57" s="30" t="s">
        <v>69</v>
      </c>
      <c r="D57" s="30" t="s">
        <v>70</v>
      </c>
      <c r="E57" s="30" t="s">
        <v>71</v>
      </c>
      <c r="F57" s="30" t="s">
        <v>72</v>
      </c>
      <c r="G57" s="30" t="s">
        <v>73</v>
      </c>
      <c r="H57" s="30" t="s">
        <v>74</v>
      </c>
      <c r="I57" s="30" t="s">
        <v>75</v>
      </c>
      <c r="J57" s="30" t="s">
        <v>76</v>
      </c>
      <c r="K57" s="30" t="s">
        <v>77</v>
      </c>
      <c r="L57" s="30" t="s">
        <v>78</v>
      </c>
      <c r="M57" s="30" t="s">
        <v>79</v>
      </c>
      <c r="N57" s="30" t="s">
        <v>80</v>
      </c>
      <c r="O57" s="30" t="s">
        <v>81</v>
      </c>
      <c r="P57" s="30" t="s">
        <v>82</v>
      </c>
      <c r="Q57" s="30" t="s">
        <v>83</v>
      </c>
      <c r="R57" s="30" t="s">
        <v>84</v>
      </c>
      <c r="S57" s="30" t="s">
        <v>85</v>
      </c>
      <c r="T57" s="30" t="s">
        <v>86</v>
      </c>
      <c r="U57" s="30" t="s">
        <v>90</v>
      </c>
      <c r="V57" s="30" t="s">
        <v>98</v>
      </c>
      <c r="W57" s="30" t="s">
        <v>101</v>
      </c>
      <c r="X57" s="5" t="s">
        <v>107</v>
      </c>
      <c r="Y57" s="95" t="s">
        <v>108</v>
      </c>
      <c r="Z57" s="95" t="s">
        <v>110</v>
      </c>
      <c r="AA57" s="95" t="s">
        <v>113</v>
      </c>
      <c r="AB57" s="95" t="s">
        <v>114</v>
      </c>
    </row>
    <row r="58" spans="1:28">
      <c r="B58" s="4">
        <f>B4</f>
        <v>87.693806896075728</v>
      </c>
      <c r="C58" s="4">
        <f t="shared" ref="C58:X58" si="2">C4</f>
        <v>95.017953813860913</v>
      </c>
      <c r="D58" s="4">
        <f t="shared" si="2"/>
        <v>97.933767998203109</v>
      </c>
      <c r="E58" s="4">
        <f t="shared" si="2"/>
        <v>105.77417461937534</v>
      </c>
      <c r="F58" s="4">
        <f t="shared" si="2"/>
        <v>105.78938964909503</v>
      </c>
      <c r="G58" s="4">
        <f t="shared" si="2"/>
        <v>103.62389547799157</v>
      </c>
      <c r="H58" s="4">
        <f t="shared" si="2"/>
        <v>109.98445323831336</v>
      </c>
      <c r="I58" s="4">
        <f t="shared" si="2"/>
        <v>131.89179351437886</v>
      </c>
      <c r="J58" s="4">
        <f t="shared" si="2"/>
        <v>98.043637831155536</v>
      </c>
      <c r="K58" s="4">
        <f t="shared" si="2"/>
        <v>38.641727001844565</v>
      </c>
      <c r="L58" s="4">
        <f t="shared" si="2"/>
        <v>48.897409645346023</v>
      </c>
      <c r="M58" s="4">
        <f t="shared" si="2"/>
        <v>109.43441513820552</v>
      </c>
      <c r="N58" s="4">
        <f t="shared" si="2"/>
        <v>109.47059246703579</v>
      </c>
      <c r="O58" s="4">
        <f t="shared" si="2"/>
        <v>123.77966724944541</v>
      </c>
      <c r="P58" s="4">
        <f t="shared" si="2"/>
        <v>146.82400760842893</v>
      </c>
      <c r="Q58" s="4">
        <f t="shared" si="2"/>
        <v>200.42098500964516</v>
      </c>
      <c r="R58" s="4">
        <f t="shared" si="2"/>
        <v>166.77865037121055</v>
      </c>
      <c r="S58" s="4">
        <f t="shared" si="2"/>
        <v>179.72109693120547</v>
      </c>
      <c r="T58" s="4">
        <f t="shared" si="2"/>
        <v>256.47837812035033</v>
      </c>
      <c r="U58" s="4">
        <f t="shared" si="2"/>
        <v>262.22716862451711</v>
      </c>
      <c r="V58" s="4">
        <f t="shared" si="2"/>
        <v>231.20080910180974</v>
      </c>
      <c r="W58" s="4">
        <f t="shared" si="2"/>
        <v>179.72109693120547</v>
      </c>
      <c r="X58" s="4">
        <f t="shared" si="2"/>
        <v>332.95880973356122</v>
      </c>
      <c r="Y58" s="4">
        <f>Y4</f>
        <v>446.870290601031</v>
      </c>
      <c r="Z58" s="4">
        <f>Z4</f>
        <v>263.40527731005238</v>
      </c>
      <c r="AA58" s="4">
        <f>AA4</f>
        <v>316.56540952864293</v>
      </c>
      <c r="AB58" s="4">
        <f>AB4</f>
        <v>394.67630606371927</v>
      </c>
    </row>
    <row r="75" spans="1:28">
      <c r="A75" t="s">
        <v>7</v>
      </c>
      <c r="B75" t="s">
        <v>68</v>
      </c>
      <c r="C75" t="s">
        <v>69</v>
      </c>
      <c r="D75" t="s">
        <v>70</v>
      </c>
      <c r="E75" t="s">
        <v>71</v>
      </c>
      <c r="F75" t="s">
        <v>72</v>
      </c>
      <c r="G75" t="s">
        <v>73</v>
      </c>
      <c r="H75" t="s">
        <v>74</v>
      </c>
      <c r="I75" t="s">
        <v>75</v>
      </c>
      <c r="J75" t="s">
        <v>76</v>
      </c>
      <c r="K75" t="s">
        <v>77</v>
      </c>
      <c r="L75" t="s">
        <v>78</v>
      </c>
      <c r="M75" t="s">
        <v>79</v>
      </c>
      <c r="N75" t="s">
        <v>80</v>
      </c>
      <c r="O75" t="s">
        <v>81</v>
      </c>
      <c r="P75" t="s">
        <v>82</v>
      </c>
      <c r="Q75" t="s">
        <v>83</v>
      </c>
      <c r="R75" t="s">
        <v>84</v>
      </c>
      <c r="S75" t="s">
        <v>85</v>
      </c>
      <c r="T75" t="s">
        <v>86</v>
      </c>
      <c r="U75" t="s">
        <v>90</v>
      </c>
      <c r="V75" t="s">
        <v>98</v>
      </c>
      <c r="W75" t="s">
        <v>101</v>
      </c>
      <c r="X75" s="5" t="s">
        <v>107</v>
      </c>
      <c r="Y75" s="95" t="s">
        <v>108</v>
      </c>
      <c r="Z75" s="95" t="s">
        <v>110</v>
      </c>
      <c r="AA75" s="95" t="s">
        <v>113</v>
      </c>
      <c r="AB75" s="95" t="s">
        <v>114</v>
      </c>
    </row>
    <row r="76" spans="1:28">
      <c r="B76" s="4">
        <f>B5</f>
        <v>93.69345752326285</v>
      </c>
      <c r="C76" s="4">
        <f t="shared" ref="C76:X76" si="3">C5</f>
        <v>97.191734565053906</v>
      </c>
      <c r="D76" s="4">
        <f t="shared" si="3"/>
        <v>109.52985133201307</v>
      </c>
      <c r="E76" s="4">
        <f t="shared" si="3"/>
        <v>102.96801435328877</v>
      </c>
      <c r="F76" s="4">
        <f t="shared" si="3"/>
        <v>111.97216894514297</v>
      </c>
      <c r="G76" s="4">
        <f t="shared" si="3"/>
        <v>115.6738711128875</v>
      </c>
      <c r="H76" s="4">
        <f t="shared" si="3"/>
        <v>119.00338777355458</v>
      </c>
      <c r="I76" s="4">
        <f t="shared" si="3"/>
        <v>96.335883877613313</v>
      </c>
      <c r="J76" s="4">
        <f t="shared" si="3"/>
        <v>115.74169691822426</v>
      </c>
      <c r="K76" s="4">
        <f t="shared" si="3"/>
        <v>100.31715331871661</v>
      </c>
      <c r="L76" s="4">
        <f t="shared" si="3"/>
        <v>101.44014525699858</v>
      </c>
      <c r="M76" s="4">
        <f t="shared" si="3"/>
        <v>114.19652680545958</v>
      </c>
      <c r="N76" s="4">
        <f t="shared" si="3"/>
        <v>202.11227712574558</v>
      </c>
      <c r="O76" s="4">
        <f t="shared" si="3"/>
        <v>102.34993741745053</v>
      </c>
      <c r="P76" s="4">
        <f t="shared" si="3"/>
        <v>163.16648887614676</v>
      </c>
      <c r="Q76" s="4">
        <f t="shared" si="3"/>
        <v>174.29883611312681</v>
      </c>
      <c r="R76" s="4">
        <f t="shared" si="3"/>
        <v>147.79103603962594</v>
      </c>
      <c r="S76" s="4">
        <f t="shared" si="3"/>
        <v>232.02478096401555</v>
      </c>
      <c r="T76" s="4">
        <f t="shared" si="3"/>
        <v>229.04200502143726</v>
      </c>
      <c r="U76" s="4">
        <f t="shared" si="3"/>
        <v>183.96406749731025</v>
      </c>
      <c r="V76" s="4">
        <f t="shared" si="3"/>
        <v>220.42744430814523</v>
      </c>
      <c r="W76" s="4">
        <f t="shared" si="3"/>
        <v>232.02478096401555</v>
      </c>
      <c r="X76" s="4">
        <f t="shared" si="3"/>
        <v>227.38195963909382</v>
      </c>
      <c r="Y76" s="4">
        <f>Y5</f>
        <v>232.45416977443551</v>
      </c>
      <c r="Z76" s="4">
        <f>Z5</f>
        <v>311.49575493476397</v>
      </c>
      <c r="AA76" s="4">
        <f>AA5</f>
        <v>297.40685466026207</v>
      </c>
      <c r="AB76" s="4">
        <f>AB5</f>
        <v>318.74090293868926</v>
      </c>
    </row>
    <row r="92" spans="1:28">
      <c r="A92" t="s">
        <v>8</v>
      </c>
      <c r="B92" t="s">
        <v>68</v>
      </c>
      <c r="C92" t="s">
        <v>69</v>
      </c>
      <c r="D92" t="s">
        <v>70</v>
      </c>
      <c r="E92" t="s">
        <v>71</v>
      </c>
      <c r="F92" t="s">
        <v>72</v>
      </c>
      <c r="G92" t="s">
        <v>73</v>
      </c>
      <c r="H92" t="s">
        <v>74</v>
      </c>
      <c r="I92" t="s">
        <v>75</v>
      </c>
      <c r="J92" t="s">
        <v>76</v>
      </c>
      <c r="K92" t="s">
        <v>77</v>
      </c>
      <c r="L92" t="s">
        <v>78</v>
      </c>
      <c r="M92" t="s">
        <v>79</v>
      </c>
      <c r="N92" t="s">
        <v>80</v>
      </c>
      <c r="O92" t="s">
        <v>81</v>
      </c>
      <c r="P92" t="s">
        <v>82</v>
      </c>
      <c r="Q92" t="s">
        <v>83</v>
      </c>
      <c r="R92" t="s">
        <v>84</v>
      </c>
      <c r="S92" t="s">
        <v>85</v>
      </c>
      <c r="T92" t="s">
        <v>86</v>
      </c>
      <c r="U92" t="s">
        <v>90</v>
      </c>
      <c r="V92" t="s">
        <v>98</v>
      </c>
      <c r="W92" t="s">
        <v>101</v>
      </c>
      <c r="X92" s="5" t="s">
        <v>107</v>
      </c>
      <c r="Y92" s="95" t="s">
        <v>108</v>
      </c>
      <c r="Z92" s="95" t="s">
        <v>110</v>
      </c>
      <c r="AA92" s="95" t="s">
        <v>113</v>
      </c>
      <c r="AB92" s="95" t="s">
        <v>114</v>
      </c>
    </row>
    <row r="93" spans="1:28">
      <c r="B93" s="4">
        <f>B9</f>
        <v>92.30361945704891</v>
      </c>
      <c r="C93" s="4">
        <f t="shared" ref="C93:X93" si="4">C9</f>
        <v>100.41866066144095</v>
      </c>
      <c r="D93" s="4">
        <f t="shared" si="4"/>
        <v>102.96748084208841</v>
      </c>
      <c r="E93" s="4">
        <f t="shared" si="4"/>
        <v>104.31023903942167</v>
      </c>
      <c r="F93" s="4">
        <f t="shared" si="4"/>
        <v>111.8232054424488</v>
      </c>
      <c r="G93" s="4">
        <f t="shared" si="4"/>
        <v>92.920999499580105</v>
      </c>
      <c r="H93" s="4">
        <f t="shared" si="4"/>
        <v>105.09523831480797</v>
      </c>
      <c r="I93" s="4">
        <f t="shared" si="4"/>
        <v>104.27084952811283</v>
      </c>
      <c r="J93" s="4">
        <f t="shared" si="4"/>
        <v>105.33881739692579</v>
      </c>
      <c r="K93" s="4">
        <f t="shared" si="4"/>
        <v>109.94405517880143</v>
      </c>
      <c r="L93" s="4">
        <f t="shared" si="4"/>
        <v>101.37371023126408</v>
      </c>
      <c r="M93" s="4">
        <f t="shared" si="4"/>
        <v>104.6928023731877</v>
      </c>
      <c r="N93" s="4">
        <f t="shared" si="4"/>
        <v>110.49938867788026</v>
      </c>
      <c r="O93" s="4">
        <f t="shared" si="4"/>
        <v>98.836624626509959</v>
      </c>
      <c r="P93" s="4">
        <f t="shared" si="4"/>
        <v>102.08945455457327</v>
      </c>
      <c r="Q93" s="4">
        <f t="shared" si="4"/>
        <v>110.94779113584971</v>
      </c>
      <c r="R93" s="4">
        <f t="shared" si="4"/>
        <v>108.19088898229906</v>
      </c>
      <c r="S93" s="4">
        <f t="shared" si="4"/>
        <v>105.253751195002</v>
      </c>
      <c r="T93" s="4">
        <f t="shared" si="4"/>
        <v>102.3672494651334</v>
      </c>
      <c r="U93" s="4">
        <f t="shared" si="4"/>
        <v>119.89914104893558</v>
      </c>
      <c r="V93" s="4">
        <f t="shared" si="4"/>
        <v>118.15223413105799</v>
      </c>
      <c r="W93" s="4">
        <f t="shared" si="4"/>
        <v>105.253751195002</v>
      </c>
      <c r="X93" s="4">
        <f t="shared" si="4"/>
        <v>117.43685198733408</v>
      </c>
      <c r="Y93" s="4">
        <f>Y6</f>
        <v>236.48325649061277</v>
      </c>
      <c r="Z93" s="4">
        <f>Z6</f>
        <v>236.74108170431452</v>
      </c>
      <c r="AA93" s="4">
        <f>AA6</f>
        <v>316.51861120897399</v>
      </c>
      <c r="AB93" s="4">
        <f>AB6</f>
        <v>288.5534544171511</v>
      </c>
    </row>
    <row r="110" spans="1:28">
      <c r="A110" t="s">
        <v>9</v>
      </c>
      <c r="B110" t="s">
        <v>68</v>
      </c>
      <c r="C110" t="s">
        <v>69</v>
      </c>
      <c r="D110" t="s">
        <v>70</v>
      </c>
      <c r="E110" t="s">
        <v>71</v>
      </c>
      <c r="F110" t="s">
        <v>72</v>
      </c>
      <c r="G110" t="s">
        <v>73</v>
      </c>
      <c r="H110" t="s">
        <v>74</v>
      </c>
      <c r="I110" t="s">
        <v>75</v>
      </c>
      <c r="J110" t="s">
        <v>76</v>
      </c>
      <c r="K110" t="s">
        <v>77</v>
      </c>
      <c r="L110" t="s">
        <v>78</v>
      </c>
      <c r="M110" t="s">
        <v>79</v>
      </c>
      <c r="N110" t="s">
        <v>80</v>
      </c>
      <c r="O110" t="s">
        <v>81</v>
      </c>
      <c r="P110" t="s">
        <v>82</v>
      </c>
      <c r="Q110" t="s">
        <v>83</v>
      </c>
      <c r="R110" t="s">
        <v>84</v>
      </c>
      <c r="S110" t="s">
        <v>85</v>
      </c>
      <c r="T110" t="s">
        <v>86</v>
      </c>
      <c r="U110" t="s">
        <v>90</v>
      </c>
      <c r="V110" t="s">
        <v>98</v>
      </c>
      <c r="W110" t="s">
        <v>101</v>
      </c>
      <c r="X110" s="5" t="s">
        <v>107</v>
      </c>
      <c r="Y110" s="95" t="s">
        <v>108</v>
      </c>
      <c r="Z110" s="95" t="s">
        <v>110</v>
      </c>
      <c r="AA110" s="95" t="s">
        <v>113</v>
      </c>
      <c r="AB110" s="95" t="s">
        <v>114</v>
      </c>
    </row>
    <row r="111" spans="1:28">
      <c r="B111" s="4">
        <f>B7</f>
        <v>87.366909816679311</v>
      </c>
      <c r="C111" s="4">
        <f t="shared" ref="C111:X111" si="5">C7</f>
        <v>124.96290289242269</v>
      </c>
      <c r="D111" s="4">
        <f t="shared" si="5"/>
        <v>124.4320410331372</v>
      </c>
      <c r="E111" s="4">
        <f t="shared" si="5"/>
        <v>110.75682579615393</v>
      </c>
      <c r="F111" s="4">
        <f t="shared" si="5"/>
        <v>200.2065618705586</v>
      </c>
      <c r="G111" s="4">
        <f t="shared" si="5"/>
        <v>119.42294881560656</v>
      </c>
      <c r="H111" s="4">
        <f t="shared" si="5"/>
        <v>115.00353298505645</v>
      </c>
      <c r="I111" s="4">
        <f t="shared" si="5"/>
        <v>133.11847474072169</v>
      </c>
      <c r="J111" s="4">
        <f t="shared" si="5"/>
        <v>113.85199696269565</v>
      </c>
      <c r="K111" s="4">
        <f t="shared" si="5"/>
        <v>96.067611760084958</v>
      </c>
      <c r="L111" s="4">
        <f t="shared" si="5"/>
        <v>96.41768087520434</v>
      </c>
      <c r="M111" s="4">
        <f t="shared" si="5"/>
        <v>128.52828638810871</v>
      </c>
      <c r="N111" s="4">
        <f t="shared" si="5"/>
        <v>120.25865074298041</v>
      </c>
      <c r="O111" s="4">
        <f t="shared" si="5"/>
        <v>117.76146130890584</v>
      </c>
      <c r="P111" s="4">
        <f t="shared" si="5"/>
        <v>129.17499782514503</v>
      </c>
      <c r="Q111" s="4">
        <f t="shared" si="5"/>
        <v>173.78964442709017</v>
      </c>
      <c r="R111" s="4">
        <f t="shared" si="5"/>
        <v>160.81771556534733</v>
      </c>
      <c r="S111" s="4">
        <f t="shared" si="5"/>
        <v>154.72878705042362</v>
      </c>
      <c r="T111" s="4">
        <f t="shared" si="5"/>
        <v>225.34980675822101</v>
      </c>
      <c r="U111" s="4">
        <f t="shared" si="5"/>
        <v>171.14796286313685</v>
      </c>
      <c r="V111" s="4">
        <f t="shared" si="5"/>
        <v>141.59178227452651</v>
      </c>
      <c r="W111" s="4">
        <f t="shared" si="5"/>
        <v>154.72878705042362</v>
      </c>
      <c r="X111" s="4">
        <f t="shared" si="5"/>
        <v>208.84734220532656</v>
      </c>
      <c r="Y111" s="4">
        <f>Y7</f>
        <v>249.38709864195408</v>
      </c>
      <c r="Z111" s="4">
        <f>Z7</f>
        <v>218.98809262167876</v>
      </c>
      <c r="AA111" s="4">
        <f>AA7</f>
        <v>176.31910170229756</v>
      </c>
      <c r="AB111" s="4">
        <f>AB7</f>
        <v>234.49858437613568</v>
      </c>
    </row>
    <row r="127" spans="1:28">
      <c r="A127" t="s">
        <v>10</v>
      </c>
      <c r="B127" t="s">
        <v>68</v>
      </c>
      <c r="C127" t="s">
        <v>69</v>
      </c>
      <c r="D127" t="s">
        <v>70</v>
      </c>
      <c r="E127" t="s">
        <v>71</v>
      </c>
      <c r="F127" t="s">
        <v>72</v>
      </c>
      <c r="G127" t="s">
        <v>73</v>
      </c>
      <c r="H127" t="s">
        <v>74</v>
      </c>
      <c r="I127" t="s">
        <v>75</v>
      </c>
      <c r="J127" t="s">
        <v>76</v>
      </c>
      <c r="K127" t="s">
        <v>77</v>
      </c>
      <c r="L127" t="s">
        <v>78</v>
      </c>
      <c r="M127" t="s">
        <v>79</v>
      </c>
      <c r="N127" t="s">
        <v>80</v>
      </c>
      <c r="O127" t="s">
        <v>81</v>
      </c>
      <c r="P127" t="s">
        <v>82</v>
      </c>
      <c r="Q127" t="s">
        <v>83</v>
      </c>
      <c r="R127" t="s">
        <v>84</v>
      </c>
      <c r="S127" t="s">
        <v>85</v>
      </c>
      <c r="T127" t="s">
        <v>86</v>
      </c>
      <c r="U127" t="s">
        <v>90</v>
      </c>
      <c r="V127" t="s">
        <v>98</v>
      </c>
      <c r="W127" t="s">
        <v>101</v>
      </c>
      <c r="X127" t="s">
        <v>107</v>
      </c>
      <c r="Y127" s="95" t="s">
        <v>108</v>
      </c>
      <c r="Z127" s="95" t="s">
        <v>110</v>
      </c>
      <c r="AA127" s="95" t="s">
        <v>113</v>
      </c>
      <c r="AB127" s="95" t="s">
        <v>114</v>
      </c>
    </row>
    <row r="128" spans="1:28">
      <c r="B128" s="4">
        <f>B8</f>
        <v>55.594905989261989</v>
      </c>
      <c r="C128" s="4">
        <f t="shared" ref="C128:X128" si="6">C8</f>
        <v>85.089811632031029</v>
      </c>
      <c r="D128" s="4">
        <f t="shared" si="6"/>
        <v>91.341608149562944</v>
      </c>
      <c r="E128" s="4">
        <f t="shared" si="6"/>
        <v>246.25066255146456</v>
      </c>
      <c r="F128" s="4">
        <f t="shared" si="6"/>
        <v>83.5334922157015</v>
      </c>
      <c r="G128" s="4">
        <f t="shared" si="6"/>
        <v>104.67790233091435</v>
      </c>
      <c r="H128" s="4">
        <f t="shared" si="6"/>
        <v>139.77161854802591</v>
      </c>
      <c r="I128" s="4">
        <f t="shared" si="6"/>
        <v>33.164208000592275</v>
      </c>
      <c r="J128" s="4">
        <f t="shared" si="6"/>
        <v>55.398804854900639</v>
      </c>
      <c r="K128" s="4">
        <f t="shared" si="6"/>
        <v>60.543170669450838</v>
      </c>
      <c r="L128" s="4">
        <f t="shared" si="6"/>
        <v>60.543170669450838</v>
      </c>
      <c r="M128" s="4">
        <f t="shared" si="6"/>
        <v>79.683861152447932</v>
      </c>
      <c r="N128" s="4">
        <f t="shared" si="6"/>
        <v>77.383737032722564</v>
      </c>
      <c r="O128" s="4">
        <f t="shared" si="6"/>
        <v>67.716098982734962</v>
      </c>
      <c r="P128" s="4">
        <f t="shared" si="6"/>
        <v>79.207540613755882</v>
      </c>
      <c r="Q128" s="4">
        <f t="shared" si="6"/>
        <v>69.103675130517402</v>
      </c>
      <c r="R128" s="4">
        <f t="shared" si="6"/>
        <v>31.596658054050387</v>
      </c>
      <c r="S128" s="4">
        <f t="shared" si="6"/>
        <v>78.815127889865678</v>
      </c>
      <c r="T128" s="4">
        <f t="shared" si="6"/>
        <v>55.428727466688969</v>
      </c>
      <c r="U128" s="4">
        <f t="shared" si="6"/>
        <v>69.774365231891849</v>
      </c>
      <c r="V128" s="4">
        <f t="shared" si="6"/>
        <v>48.877146569670458</v>
      </c>
      <c r="W128" s="4">
        <f t="shared" si="6"/>
        <v>78.815127889865678</v>
      </c>
      <c r="X128" s="4">
        <f t="shared" si="6"/>
        <v>21.405217957498323</v>
      </c>
      <c r="Y128" s="4">
        <f>Y8</f>
        <v>17.439028356232033</v>
      </c>
      <c r="Z128" s="4">
        <f>Z8</f>
        <v>41.182432196198292</v>
      </c>
      <c r="AA128" s="4">
        <f>AA8</f>
        <v>244.88238978096328</v>
      </c>
      <c r="AB128" s="4">
        <f>AB8</f>
        <v>129.41438376189893</v>
      </c>
    </row>
    <row r="145" spans="1:28">
      <c r="A145" t="s">
        <v>11</v>
      </c>
      <c r="B145" t="s">
        <v>68</v>
      </c>
      <c r="C145" t="s">
        <v>69</v>
      </c>
      <c r="D145" t="s">
        <v>70</v>
      </c>
      <c r="E145" t="s">
        <v>71</v>
      </c>
      <c r="F145" t="s">
        <v>72</v>
      </c>
      <c r="G145" t="s">
        <v>73</v>
      </c>
      <c r="H145" t="s">
        <v>74</v>
      </c>
      <c r="I145" t="s">
        <v>75</v>
      </c>
      <c r="J145" t="s">
        <v>76</v>
      </c>
      <c r="K145" t="s">
        <v>77</v>
      </c>
      <c r="L145" t="s">
        <v>78</v>
      </c>
      <c r="M145" t="s">
        <v>79</v>
      </c>
      <c r="N145" t="s">
        <v>80</v>
      </c>
      <c r="O145" t="s">
        <v>81</v>
      </c>
      <c r="P145" t="s">
        <v>82</v>
      </c>
      <c r="Q145" t="s">
        <v>83</v>
      </c>
      <c r="R145" t="s">
        <v>84</v>
      </c>
      <c r="S145" t="s">
        <v>85</v>
      </c>
      <c r="T145" t="s">
        <v>86</v>
      </c>
      <c r="U145" t="s">
        <v>90</v>
      </c>
      <c r="V145" t="s">
        <v>98</v>
      </c>
      <c r="W145" t="s">
        <v>101</v>
      </c>
      <c r="X145" s="5" t="s">
        <v>107</v>
      </c>
      <c r="Y145" s="95" t="s">
        <v>108</v>
      </c>
      <c r="Z145" s="95" t="s">
        <v>110</v>
      </c>
      <c r="AA145" s="95" t="s">
        <v>113</v>
      </c>
      <c r="AB145" s="95" t="s">
        <v>114</v>
      </c>
    </row>
    <row r="146" spans="1:28">
      <c r="B146" s="4">
        <f>B9</f>
        <v>92.30361945704891</v>
      </c>
      <c r="C146" s="4">
        <f t="shared" ref="C146:X146" si="7">C9</f>
        <v>100.41866066144095</v>
      </c>
      <c r="D146" s="4">
        <f t="shared" si="7"/>
        <v>102.96748084208841</v>
      </c>
      <c r="E146" s="4">
        <f t="shared" si="7"/>
        <v>104.31023903942167</v>
      </c>
      <c r="F146" s="4">
        <f t="shared" si="7"/>
        <v>111.8232054424488</v>
      </c>
      <c r="G146" s="4">
        <f t="shared" si="7"/>
        <v>92.920999499580105</v>
      </c>
      <c r="H146" s="4">
        <f t="shared" si="7"/>
        <v>105.09523831480797</v>
      </c>
      <c r="I146" s="4">
        <f t="shared" si="7"/>
        <v>104.27084952811283</v>
      </c>
      <c r="J146" s="4">
        <f t="shared" si="7"/>
        <v>105.33881739692579</v>
      </c>
      <c r="K146" s="4">
        <f t="shared" si="7"/>
        <v>109.94405517880143</v>
      </c>
      <c r="L146" s="4">
        <f t="shared" si="7"/>
        <v>101.37371023126408</v>
      </c>
      <c r="M146" s="4">
        <f t="shared" si="7"/>
        <v>104.6928023731877</v>
      </c>
      <c r="N146" s="4">
        <f t="shared" si="7"/>
        <v>110.49938867788026</v>
      </c>
      <c r="O146" s="4">
        <f t="shared" si="7"/>
        <v>98.836624626509959</v>
      </c>
      <c r="P146" s="4">
        <f t="shared" si="7"/>
        <v>102.08945455457327</v>
      </c>
      <c r="Q146" s="4">
        <f t="shared" si="7"/>
        <v>110.94779113584971</v>
      </c>
      <c r="R146" s="4">
        <f t="shared" si="7"/>
        <v>108.19088898229906</v>
      </c>
      <c r="S146" s="4">
        <f t="shared" si="7"/>
        <v>105.253751195002</v>
      </c>
      <c r="T146" s="4">
        <f t="shared" si="7"/>
        <v>102.3672494651334</v>
      </c>
      <c r="U146" s="4">
        <f t="shared" si="7"/>
        <v>119.89914104893558</v>
      </c>
      <c r="V146" s="4">
        <f t="shared" si="7"/>
        <v>118.15223413105799</v>
      </c>
      <c r="W146" s="4">
        <f t="shared" si="7"/>
        <v>105.253751195002</v>
      </c>
      <c r="X146" s="4">
        <f t="shared" si="7"/>
        <v>117.43685198733408</v>
      </c>
      <c r="Y146" s="4">
        <f>Y9</f>
        <v>118.43962648763006</v>
      </c>
      <c r="Z146" s="4">
        <f>Z9</f>
        <v>123.29278139673097</v>
      </c>
      <c r="AA146" s="4">
        <f>AA9</f>
        <v>117.47091677714802</v>
      </c>
      <c r="AB146" s="4">
        <f>AB9</f>
        <v>111.73931733881462</v>
      </c>
    </row>
    <row r="166" spans="1:28">
      <c r="A166" t="s">
        <v>12</v>
      </c>
      <c r="B166" t="s">
        <v>68</v>
      </c>
      <c r="C166" t="s">
        <v>69</v>
      </c>
      <c r="D166" t="s">
        <v>70</v>
      </c>
      <c r="E166" t="s">
        <v>71</v>
      </c>
      <c r="F166" t="s">
        <v>72</v>
      </c>
      <c r="G166" t="s">
        <v>73</v>
      </c>
      <c r="H166" t="s">
        <v>74</v>
      </c>
      <c r="I166" t="s">
        <v>75</v>
      </c>
      <c r="J166" t="s">
        <v>76</v>
      </c>
      <c r="K166" t="s">
        <v>77</v>
      </c>
      <c r="L166" t="s">
        <v>78</v>
      </c>
      <c r="M166" t="s">
        <v>79</v>
      </c>
      <c r="N166" t="s">
        <v>80</v>
      </c>
      <c r="O166" t="s">
        <v>81</v>
      </c>
      <c r="P166" t="s">
        <v>82</v>
      </c>
      <c r="Q166" t="s">
        <v>83</v>
      </c>
      <c r="R166" t="s">
        <v>84</v>
      </c>
      <c r="S166" t="s">
        <v>85</v>
      </c>
      <c r="T166" t="s">
        <v>86</v>
      </c>
      <c r="U166" t="s">
        <v>90</v>
      </c>
      <c r="V166" t="s">
        <v>98</v>
      </c>
      <c r="W166" t="s">
        <v>101</v>
      </c>
      <c r="X166" s="5" t="s">
        <v>107</v>
      </c>
      <c r="Y166" s="95" t="s">
        <v>108</v>
      </c>
      <c r="Z166" s="95" t="s">
        <v>110</v>
      </c>
      <c r="AA166" s="95" t="s">
        <v>113</v>
      </c>
      <c r="AB166" s="95" t="s">
        <v>114</v>
      </c>
    </row>
    <row r="167" spans="1:28">
      <c r="B167" s="4">
        <f>B10</f>
        <v>0</v>
      </c>
      <c r="C167" s="4">
        <f t="shared" ref="C167:X167" si="8">C10</f>
        <v>0</v>
      </c>
      <c r="D167" s="4">
        <f t="shared" si="8"/>
        <v>159.67162052797491</v>
      </c>
      <c r="E167" s="4">
        <f t="shared" si="8"/>
        <v>240.32837947202506</v>
      </c>
      <c r="F167" s="4">
        <f t="shared" si="8"/>
        <v>250.58320059397843</v>
      </c>
      <c r="G167" s="4">
        <f t="shared" si="8"/>
        <v>2063.2058631419059</v>
      </c>
      <c r="H167" s="4">
        <f t="shared" si="8"/>
        <v>685.89371212172739</v>
      </c>
      <c r="I167" s="4">
        <f t="shared" si="8"/>
        <v>2337.0249214873943</v>
      </c>
      <c r="J167" s="4">
        <f t="shared" si="8"/>
        <v>1320.1512977310958</v>
      </c>
      <c r="K167" s="4">
        <f t="shared" si="8"/>
        <v>173.46577010066113</v>
      </c>
      <c r="L167" s="4">
        <f t="shared" si="8"/>
        <v>261.5295673894567</v>
      </c>
      <c r="M167" s="4">
        <f t="shared" si="8"/>
        <v>345.56450472278101</v>
      </c>
      <c r="N167" s="4">
        <f t="shared" si="8"/>
        <v>0</v>
      </c>
      <c r="O167" s="4">
        <f t="shared" si="8"/>
        <v>688.19143602248926</v>
      </c>
      <c r="P167" s="4">
        <f t="shared" si="8"/>
        <v>1880.1535567888384</v>
      </c>
      <c r="Q167" s="4">
        <f t="shared" si="8"/>
        <v>1043.3635595653502</v>
      </c>
      <c r="R167" s="4">
        <f t="shared" si="8"/>
        <v>1384.9899411807203</v>
      </c>
      <c r="S167" s="4">
        <f t="shared" si="8"/>
        <v>1458.923509704437</v>
      </c>
      <c r="T167" s="4">
        <f t="shared" si="8"/>
        <v>0</v>
      </c>
      <c r="U167" s="4">
        <f t="shared" si="8"/>
        <v>422.8341062129706</v>
      </c>
      <c r="V167" s="4">
        <f t="shared" si="8"/>
        <v>980.73857586516147</v>
      </c>
      <c r="W167" s="4">
        <f t="shared" si="8"/>
        <v>1458.923509704437</v>
      </c>
      <c r="X167" s="4">
        <f t="shared" si="8"/>
        <v>1560.8703207221336</v>
      </c>
      <c r="Y167" s="4">
        <f>Y10</f>
        <v>59.137637232583302</v>
      </c>
      <c r="Z167" s="4">
        <f>Z10</f>
        <v>450.43167025484286</v>
      </c>
      <c r="AA167" s="4">
        <f>AA10</f>
        <v>1054.5044004808678</v>
      </c>
      <c r="AB167" s="4">
        <f>AB10</f>
        <v>1972.2539413510369</v>
      </c>
    </row>
    <row r="185" spans="1:28">
      <c r="A185" t="s">
        <v>13</v>
      </c>
      <c r="B185" t="s">
        <v>68</v>
      </c>
      <c r="C185" t="s">
        <v>69</v>
      </c>
      <c r="D185" t="s">
        <v>70</v>
      </c>
      <c r="E185" t="s">
        <v>71</v>
      </c>
      <c r="F185" t="s">
        <v>72</v>
      </c>
      <c r="G185" t="s">
        <v>73</v>
      </c>
      <c r="H185" t="s">
        <v>74</v>
      </c>
      <c r="I185" t="s">
        <v>75</v>
      </c>
      <c r="J185" t="s">
        <v>76</v>
      </c>
      <c r="K185" t="s">
        <v>77</v>
      </c>
      <c r="L185" t="s">
        <v>78</v>
      </c>
      <c r="M185" t="s">
        <v>79</v>
      </c>
      <c r="N185" t="s">
        <v>80</v>
      </c>
      <c r="O185" t="s">
        <v>81</v>
      </c>
      <c r="P185" t="s">
        <v>82</v>
      </c>
      <c r="Q185" t="s">
        <v>83</v>
      </c>
      <c r="R185" t="s">
        <v>84</v>
      </c>
      <c r="S185" t="s">
        <v>85</v>
      </c>
      <c r="T185" t="s">
        <v>86</v>
      </c>
      <c r="U185" t="s">
        <v>90</v>
      </c>
      <c r="V185" t="s">
        <v>98</v>
      </c>
      <c r="W185" t="s">
        <v>101</v>
      </c>
      <c r="X185" s="5" t="s">
        <v>107</v>
      </c>
      <c r="Y185" s="95" t="s">
        <v>108</v>
      </c>
      <c r="Z185" s="95" t="s">
        <v>110</v>
      </c>
      <c r="AA185" s="95" t="s">
        <v>113</v>
      </c>
      <c r="AB185" s="95" t="s">
        <v>114</v>
      </c>
    </row>
    <row r="186" spans="1:28">
      <c r="B186" s="4">
        <f>B11</f>
        <v>84.00819851083719</v>
      </c>
      <c r="C186" s="4">
        <f t="shared" ref="C186:X186" si="9">C11</f>
        <v>86.047121630909643</v>
      </c>
      <c r="D186" s="4">
        <f t="shared" si="9"/>
        <v>136.21686975168234</v>
      </c>
      <c r="E186" s="4">
        <f t="shared" si="9"/>
        <v>93.727810106570843</v>
      </c>
      <c r="F186" s="4">
        <f t="shared" si="9"/>
        <v>33.895275536830901</v>
      </c>
      <c r="G186" s="4">
        <f t="shared" si="9"/>
        <v>40.854229911389751</v>
      </c>
      <c r="H186" s="4">
        <f t="shared" si="9"/>
        <v>39.18229352536369</v>
      </c>
      <c r="I186" s="4">
        <f t="shared" si="9"/>
        <v>28.240396573752403</v>
      </c>
      <c r="J186" s="4">
        <f t="shared" si="9"/>
        <v>22.258648801762813</v>
      </c>
      <c r="K186" s="4">
        <f t="shared" si="9"/>
        <v>19.350827763203082</v>
      </c>
      <c r="L186" s="4">
        <f t="shared" si="9"/>
        <v>19.350827763203082</v>
      </c>
      <c r="M186" s="4">
        <f t="shared" si="9"/>
        <v>47.122652799645188</v>
      </c>
      <c r="N186" s="4">
        <f t="shared" si="9"/>
        <v>14.527146554146345</v>
      </c>
      <c r="O186" s="4">
        <f t="shared" si="9"/>
        <v>17.446790238391834</v>
      </c>
      <c r="P186" s="4">
        <f t="shared" si="9"/>
        <v>17.446790238391834</v>
      </c>
      <c r="Q186" s="4">
        <f t="shared" si="9"/>
        <v>17.56169458135199</v>
      </c>
      <c r="R186" s="4">
        <f t="shared" si="9"/>
        <v>12.786006261572727</v>
      </c>
      <c r="S186" s="4">
        <f t="shared" si="9"/>
        <v>20.404773254045679</v>
      </c>
      <c r="T186" s="4">
        <f t="shared" si="9"/>
        <v>20.299864394127706</v>
      </c>
      <c r="U186" s="4">
        <f t="shared" si="9"/>
        <v>19.413102828104389</v>
      </c>
      <c r="V186" s="4">
        <f t="shared" si="9"/>
        <v>22.043857624864096</v>
      </c>
      <c r="W186" s="4">
        <f t="shared" si="9"/>
        <v>20.404773254045679</v>
      </c>
      <c r="X186" s="4">
        <f t="shared" si="9"/>
        <v>24.568100787457073</v>
      </c>
      <c r="Y186" s="4">
        <f>Y11</f>
        <v>18.239570950738631</v>
      </c>
      <c r="Z186" s="4">
        <f>Z11</f>
        <v>33.368380501676207</v>
      </c>
      <c r="AA186" s="4">
        <f>AA11</f>
        <v>25.496330494497965</v>
      </c>
      <c r="AB186" s="4">
        <f>AB11</f>
        <v>22.233185737738282</v>
      </c>
    </row>
    <row r="205" spans="1:28">
      <c r="A205" t="s">
        <v>14</v>
      </c>
      <c r="B205" t="s">
        <v>68</v>
      </c>
      <c r="C205" t="s">
        <v>69</v>
      </c>
      <c r="D205" t="s">
        <v>70</v>
      </c>
      <c r="E205" t="s">
        <v>71</v>
      </c>
      <c r="F205" t="s">
        <v>72</v>
      </c>
      <c r="G205" t="s">
        <v>73</v>
      </c>
      <c r="H205" t="s">
        <v>74</v>
      </c>
      <c r="I205" t="s">
        <v>75</v>
      </c>
      <c r="J205" t="s">
        <v>76</v>
      </c>
      <c r="K205" t="s">
        <v>77</v>
      </c>
      <c r="L205" t="s">
        <v>78</v>
      </c>
      <c r="M205" t="s">
        <v>79</v>
      </c>
      <c r="N205" t="s">
        <v>80</v>
      </c>
      <c r="O205" t="s">
        <v>81</v>
      </c>
      <c r="P205" t="s">
        <v>82</v>
      </c>
      <c r="Q205" t="s">
        <v>83</v>
      </c>
      <c r="R205" t="s">
        <v>84</v>
      </c>
      <c r="S205" t="s">
        <v>85</v>
      </c>
      <c r="T205" t="s">
        <v>86</v>
      </c>
      <c r="U205" t="s">
        <v>90</v>
      </c>
      <c r="V205" t="s">
        <v>98</v>
      </c>
      <c r="W205" t="s">
        <v>101</v>
      </c>
      <c r="X205" s="5" t="s">
        <v>107</v>
      </c>
      <c r="Y205" s="95" t="s">
        <v>108</v>
      </c>
      <c r="Z205" s="95" t="s">
        <v>110</v>
      </c>
      <c r="AA205" s="95" t="s">
        <v>113</v>
      </c>
      <c r="AB205" s="95" t="s">
        <v>114</v>
      </c>
    </row>
    <row r="206" spans="1:28">
      <c r="B206" s="4">
        <f>B12</f>
        <v>96.328506525608333</v>
      </c>
      <c r="C206" s="4">
        <f t="shared" ref="C206:X206" si="10">C12</f>
        <v>80.518524765206109</v>
      </c>
      <c r="D206" s="4">
        <f t="shared" si="10"/>
        <v>105.66036539593536</v>
      </c>
      <c r="E206" s="4">
        <f t="shared" si="10"/>
        <v>116.28557297553721</v>
      </c>
      <c r="F206" s="4">
        <f t="shared" si="10"/>
        <v>78.730288991244208</v>
      </c>
      <c r="G206" s="4">
        <f t="shared" si="10"/>
        <v>131.84507841945597</v>
      </c>
      <c r="H206" s="4">
        <f t="shared" si="10"/>
        <v>163.76558904792233</v>
      </c>
      <c r="I206" s="4">
        <f t="shared" si="10"/>
        <v>157.7455083335376</v>
      </c>
      <c r="J206" s="4">
        <f t="shared" si="10"/>
        <v>138.26807711007996</v>
      </c>
      <c r="K206" s="4">
        <f t="shared" si="10"/>
        <v>130.71812753129993</v>
      </c>
      <c r="L206" s="4">
        <f t="shared" si="10"/>
        <v>109.17462912546735</v>
      </c>
      <c r="M206" s="4">
        <f t="shared" si="10"/>
        <v>116.44663548331764</v>
      </c>
      <c r="N206" s="4">
        <f t="shared" si="10"/>
        <v>118.60971463708495</v>
      </c>
      <c r="O206" s="4">
        <f t="shared" si="10"/>
        <v>116.7919505106085</v>
      </c>
      <c r="P206" s="4">
        <f t="shared" si="10"/>
        <v>47.126228560674846</v>
      </c>
      <c r="Q206" s="4">
        <f t="shared" si="10"/>
        <v>40.191864989492906</v>
      </c>
      <c r="R206" s="4">
        <f t="shared" si="10"/>
        <v>36.031201750277255</v>
      </c>
      <c r="S206" s="4">
        <f t="shared" si="10"/>
        <v>29.06897585310864</v>
      </c>
      <c r="T206" s="4">
        <f t="shared" si="10"/>
        <v>59.183662367199439</v>
      </c>
      <c r="U206" s="4">
        <f t="shared" si="10"/>
        <v>26.016522896840836</v>
      </c>
      <c r="V206" s="4">
        <f t="shared" si="10"/>
        <v>35.420969011839496</v>
      </c>
      <c r="W206" s="4">
        <f t="shared" si="10"/>
        <v>29.06897585310864</v>
      </c>
      <c r="X206" s="4">
        <f t="shared" si="10"/>
        <v>48.967062428108804</v>
      </c>
      <c r="Y206" s="4">
        <f>Y12</f>
        <v>25.759009522550283</v>
      </c>
      <c r="Z206" s="4">
        <f>Z12</f>
        <v>11.443049082011976</v>
      </c>
      <c r="AA206" s="4">
        <f>AA12</f>
        <v>8.0876069268311515</v>
      </c>
      <c r="AB206" s="4">
        <f>AB12</f>
        <v>7.2221081277114845</v>
      </c>
    </row>
  </sheetData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10</vt:i4>
      </vt:variant>
      <vt:variant>
        <vt:lpstr>Plages nommées</vt:lpstr>
      </vt:variant>
      <vt:variant>
        <vt:i4>7</vt:i4>
      </vt:variant>
    </vt:vector>
  </HeadingPairs>
  <TitlesOfParts>
    <vt:vector size="17" baseType="lpstr">
      <vt:lpstr>Annexe 1</vt:lpstr>
      <vt:lpstr>Annexe 2</vt:lpstr>
      <vt:lpstr>Annexe 3</vt:lpstr>
      <vt:lpstr>Feuil2</vt:lpstr>
      <vt:lpstr>PUBLICATIONS</vt:lpstr>
      <vt:lpstr>CALCUL</vt:lpstr>
      <vt:lpstr>Feuil5</vt:lpstr>
      <vt:lpstr>Feuil3</vt:lpstr>
      <vt:lpstr>Feuil4</vt:lpstr>
      <vt:lpstr>GRAPHIQUES</vt:lpstr>
      <vt:lpstr>GRAPHIQUES!_Toc4757527</vt:lpstr>
      <vt:lpstr>GRAPHIQUES!_Toc93005046</vt:lpstr>
      <vt:lpstr>GRAPHIQUES!_Toc93005048</vt:lpstr>
      <vt:lpstr>GRAPHIQUES!_Toc93005049</vt:lpstr>
      <vt:lpstr>GRAPHIQUES!_Toc93005050</vt:lpstr>
      <vt:lpstr>GRAPHIQUES!_Toc93005051</vt:lpstr>
      <vt:lpstr>GRAPHIQUES!_Toc93005052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ISTEEBU</cp:lastModifiedBy>
  <dcterms:created xsi:type="dcterms:W3CDTF">2018-11-15T17:39:44Z</dcterms:created>
  <dcterms:modified xsi:type="dcterms:W3CDTF">2024-12-20T13:22:49Z</dcterms:modified>
</cp:coreProperties>
</file>